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Z:\Leipzig Zoo (2026)\4. ENDVERSION der Ausschreibung\"/>
    </mc:Choice>
  </mc:AlternateContent>
  <xr:revisionPtr revIDLastSave="0" documentId="13_ncr:1_{9722606B-E06C-47A9-AF76-7EF8891689EE}" xr6:coauthVersionLast="47" xr6:coauthVersionMax="47" xr10:uidLastSave="{00000000-0000-0000-0000-000000000000}"/>
  <bookViews>
    <workbookView xWindow="-120" yWindow="-120" windowWidth="29040" windowHeight="15720" tabRatio="934" xr2:uid="{00000000-000D-0000-FFFF-FFFF00000000}"/>
  </bookViews>
  <sheets>
    <sheet name="Zusammenfassung" sheetId="75" r:id="rId1"/>
    <sheet name="Los 1.1 UR" sheetId="271" r:id="rId2"/>
    <sheet name="Los 1.2 UR" sheetId="287" r:id="rId3"/>
    <sheet name="Los 1.3 TD" sheetId="326" r:id="rId4"/>
    <sheet name="Los 1.4 VR" sheetId="323" r:id="rId5"/>
    <sheet name="Los 1.5 VR" sheetId="335" r:id="rId6"/>
    <sheet name="Los 1.6 GrR" sheetId="348" r:id="rId7"/>
    <sheet name="Los 1.7 SR" sheetId="332" r:id="rId8"/>
    <sheet name="Los 1.8 SR" sheetId="342" r:id="rId9"/>
    <sheet name="Los 1.9 SF" sheetId="336" r:id="rId10"/>
    <sheet name="Los 1.10 VM" sheetId="349" r:id="rId11"/>
    <sheet name="Los 1 Abrufleistungen" sheetId="344" r:id="rId12"/>
    <sheet name="Los 2.1 GlR" sheetId="350" r:id="rId13"/>
    <sheet name="Los 2.2 GlR" sheetId="341" r:id="rId14"/>
    <sheet name="Los 2 Abrufleistungen" sheetId="347" r:id="rId15"/>
  </sheets>
  <definedNames>
    <definedName name="_xlnm._FilterDatabase" localSheetId="1" hidden="1">'Los 1.1 UR'!$A$8:$R$163</definedName>
    <definedName name="_xlnm._FilterDatabase" localSheetId="2" hidden="1">'Los 1.2 UR'!$A$9:$N$177</definedName>
    <definedName name="_xlnm._FilterDatabase" localSheetId="4" hidden="1">'Los 1.4 VR'!$A$9:$N$27</definedName>
    <definedName name="_xlnm._FilterDatabase" localSheetId="6" hidden="1">'Los 1.6 GrR'!$A$9:$N$102</definedName>
    <definedName name="_xlnm._FilterDatabase" localSheetId="7" hidden="1">'Los 1.7 SR'!$A$9:$O$25</definedName>
    <definedName name="_xlnm._FilterDatabase" localSheetId="8" hidden="1">'Los 1.8 SR'!$A$19:$I$33</definedName>
    <definedName name="_xlnm._FilterDatabase" localSheetId="9" hidden="1">'Los 1.9 SF'!$A$14:$J$22</definedName>
    <definedName name="_xlnm._FilterDatabase" localSheetId="12" hidden="1">'Los 2.1 GlR'!$A$8:$X$353</definedName>
    <definedName name="_xlnm._FilterDatabase" localSheetId="13" hidden="1">'Los 2.2 GlR'!$A$7:$O$72</definedName>
    <definedName name="DATUM">'Los 1.1 UR'!$E$2</definedName>
    <definedName name="KUNDE" localSheetId="12">'Los 2.1 GlR'!$B$2</definedName>
    <definedName name="KUNDE">'Los 1.1 UR'!$B$2</definedName>
    <definedName name="Leistung_Glas">#REF!</definedName>
    <definedName name="Leistung_I_e">#REF!</definedName>
    <definedName name="LVS_1.1_UR_HFT" localSheetId="1">'Los 1.1 UR'!$N$5</definedName>
    <definedName name="LVS_1.1_UR_HFT" localSheetId="12">'Los 2.1 GlR'!$T$5</definedName>
    <definedName name="LVS_1.1_UR_MOSA" localSheetId="1">'Los 1.1 UR'!$J$5</definedName>
    <definedName name="LVS_1.1_UR_MOSA" localSheetId="12">'Los 2.1 GlR'!$P$5</definedName>
    <definedName name="LVS_1.1_UR_SO" localSheetId="1">'Los 1.1 UR'!$L$5</definedName>
    <definedName name="LVS_1.1_UR_SO" localSheetId="12">'Los 2.1 GlR'!$R$5</definedName>
    <definedName name="SVS_GL_2_2" localSheetId="13">'Los 2.2 GlR'!$K$5</definedName>
    <definedName name="SVS_GrR_1_6" localSheetId="6">'Los 1.6 GrR'!$J$7</definedName>
    <definedName name="SVS_SR_1_7" localSheetId="7">'Los 1.7 SR'!$K$7</definedName>
    <definedName name="SVS_UR_1_2" localSheetId="2">'Los 1.2 UR'!$J$7</definedName>
    <definedName name="SVS_VR_1_4" localSheetId="4">'Los 1.4 VR'!$J$7</definedName>
    <definedName name="VAR_STVS_GL">#REF!</definedName>
    <definedName name="VAR_STVS_GR">#REF!</definedName>
    <definedName name="VAR_STVS_U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71" l="1"/>
  <c r="L350" i="350"/>
  <c r="V349" i="350"/>
  <c r="W349" i="350" s="1"/>
  <c r="Q349" i="350"/>
  <c r="X349" i="350" s="1"/>
  <c r="V348" i="350"/>
  <c r="W348" i="350" s="1"/>
  <c r="Q348" i="350"/>
  <c r="X348" i="350" s="1"/>
  <c r="V347" i="350"/>
  <c r="W347" i="350" s="1"/>
  <c r="Q347" i="350"/>
  <c r="X347" i="350" s="1"/>
  <c r="V346" i="350"/>
  <c r="W346" i="350" s="1"/>
  <c r="Q346" i="350"/>
  <c r="X346" i="350" s="1"/>
  <c r="V345" i="350"/>
  <c r="W345" i="350" s="1"/>
  <c r="Q345" i="350"/>
  <c r="X345" i="350" s="1"/>
  <c r="V344" i="350"/>
  <c r="W344" i="350" s="1"/>
  <c r="Q344" i="350"/>
  <c r="X344" i="350" s="1"/>
  <c r="V343" i="350"/>
  <c r="W343" i="350" s="1"/>
  <c r="Q343" i="350"/>
  <c r="X343" i="350" s="1"/>
  <c r="V342" i="350"/>
  <c r="W342" i="350" s="1"/>
  <c r="Q342" i="350"/>
  <c r="X342" i="350" s="1"/>
  <c r="V341" i="350"/>
  <c r="W341" i="350" s="1"/>
  <c r="Q341" i="350"/>
  <c r="X341" i="350" s="1"/>
  <c r="Q338" i="350"/>
  <c r="Q337" i="350"/>
  <c r="Q336" i="350"/>
  <c r="Q335" i="350"/>
  <c r="Q334" i="350"/>
  <c r="X334" i="350" s="1"/>
  <c r="Q333" i="350"/>
  <c r="X333" i="350" s="1"/>
  <c r="Q332" i="350"/>
  <c r="Q331" i="350"/>
  <c r="Q330" i="350"/>
  <c r="X330" i="350" s="1"/>
  <c r="Q278" i="350"/>
  <c r="Q264" i="350"/>
  <c r="Q263" i="350"/>
  <c r="Q262" i="350"/>
  <c r="Q261" i="350"/>
  <c r="X261" i="350" s="1"/>
  <c r="Q260" i="350"/>
  <c r="Q259" i="350"/>
  <c r="X259" i="350" s="1"/>
  <c r="Q258" i="350"/>
  <c r="Q44" i="350"/>
  <c r="V338" i="350"/>
  <c r="W338" i="350" s="1"/>
  <c r="V337" i="350"/>
  <c r="W337" i="350" s="1"/>
  <c r="V336" i="350"/>
  <c r="W336" i="350" s="1"/>
  <c r="V335" i="350"/>
  <c r="W335" i="350" s="1"/>
  <c r="V334" i="350"/>
  <c r="W334" i="350" s="1"/>
  <c r="V333" i="350"/>
  <c r="W333" i="350" s="1"/>
  <c r="V332" i="350"/>
  <c r="V331" i="350"/>
  <c r="W331" i="350" s="1"/>
  <c r="V330" i="350"/>
  <c r="W330" i="350" s="1"/>
  <c r="V278" i="350"/>
  <c r="W278" i="350" s="1"/>
  <c r="W279" i="350" s="1"/>
  <c r="V264" i="350"/>
  <c r="W264" i="350" s="1"/>
  <c r="V263" i="350"/>
  <c r="W263" i="350" s="1"/>
  <c r="V262" i="350"/>
  <c r="W262" i="350" s="1"/>
  <c r="V261" i="350"/>
  <c r="V260" i="350"/>
  <c r="V259" i="350"/>
  <c r="W259" i="350" s="1"/>
  <c r="V258" i="350"/>
  <c r="W258" i="350" s="1"/>
  <c r="V44" i="350"/>
  <c r="W44" i="350" s="1"/>
  <c r="W261" i="350"/>
  <c r="L339" i="350"/>
  <c r="L327" i="350"/>
  <c r="V327" i="350" s="1"/>
  <c r="W327" i="350" s="1"/>
  <c r="L326" i="350"/>
  <c r="V326" i="350" s="1"/>
  <c r="W326" i="350" s="1"/>
  <c r="L325" i="350"/>
  <c r="V325" i="350" s="1"/>
  <c r="W325" i="350" s="1"/>
  <c r="L324" i="350"/>
  <c r="V324" i="350" s="1"/>
  <c r="W324" i="350" s="1"/>
  <c r="L323" i="350"/>
  <c r="V323" i="350" s="1"/>
  <c r="W323" i="350" s="1"/>
  <c r="L322" i="350"/>
  <c r="V322" i="350" s="1"/>
  <c r="W322" i="350" s="1"/>
  <c r="L321" i="350"/>
  <c r="V321" i="350" s="1"/>
  <c r="W321" i="350" s="1"/>
  <c r="L320" i="350"/>
  <c r="V320" i="350" s="1"/>
  <c r="W320" i="350" s="1"/>
  <c r="L319" i="350"/>
  <c r="V319" i="350" s="1"/>
  <c r="W319" i="350" s="1"/>
  <c r="L318" i="350"/>
  <c r="V318" i="350" s="1"/>
  <c r="W318" i="350" s="1"/>
  <c r="L317" i="350"/>
  <c r="V317" i="350" s="1"/>
  <c r="W317" i="350" s="1"/>
  <c r="L316" i="350"/>
  <c r="V316" i="350" s="1"/>
  <c r="W316" i="350" s="1"/>
  <c r="L315" i="350"/>
  <c r="V315" i="350" s="1"/>
  <c r="W315" i="350" s="1"/>
  <c r="L314" i="350"/>
  <c r="V314" i="350" s="1"/>
  <c r="W314" i="350" s="1"/>
  <c r="L313" i="350"/>
  <c r="V313" i="350" s="1"/>
  <c r="W313" i="350" s="1"/>
  <c r="L312" i="350"/>
  <c r="V312" i="350" s="1"/>
  <c r="W312" i="350" s="1"/>
  <c r="L311" i="350"/>
  <c r="V311" i="350" s="1"/>
  <c r="W311" i="350" s="1"/>
  <c r="L310" i="350"/>
  <c r="V310" i="350" s="1"/>
  <c r="W310" i="350" s="1"/>
  <c r="L309" i="350"/>
  <c r="V309" i="350" s="1"/>
  <c r="W309" i="350" s="1"/>
  <c r="L308" i="350"/>
  <c r="V308" i="350" s="1"/>
  <c r="W308" i="350" s="1"/>
  <c r="L305" i="350"/>
  <c r="V305" i="350" s="1"/>
  <c r="W305" i="350" s="1"/>
  <c r="L304" i="350"/>
  <c r="V304" i="350" s="1"/>
  <c r="W304" i="350" s="1"/>
  <c r="L303" i="350"/>
  <c r="V303" i="350" s="1"/>
  <c r="W303" i="350" s="1"/>
  <c r="L302" i="350"/>
  <c r="V302" i="350" s="1"/>
  <c r="W302" i="350" s="1"/>
  <c r="L301" i="350"/>
  <c r="V301" i="350" s="1"/>
  <c r="W301" i="350" s="1"/>
  <c r="L300" i="350"/>
  <c r="V300" i="350" s="1"/>
  <c r="W300" i="350" s="1"/>
  <c r="L299" i="350"/>
  <c r="V299" i="350" s="1"/>
  <c r="W299" i="350" s="1"/>
  <c r="L298" i="350"/>
  <c r="V298" i="350" s="1"/>
  <c r="W298" i="350" s="1"/>
  <c r="L297" i="350"/>
  <c r="V297" i="350" s="1"/>
  <c r="W297" i="350" s="1"/>
  <c r="L296" i="350"/>
  <c r="V296" i="350" s="1"/>
  <c r="W296" i="350" s="1"/>
  <c r="L295" i="350"/>
  <c r="V295" i="350" s="1"/>
  <c r="W295" i="350" s="1"/>
  <c r="L294" i="350"/>
  <c r="V294" i="350" s="1"/>
  <c r="L291" i="350"/>
  <c r="V291" i="350" s="1"/>
  <c r="W291" i="350" s="1"/>
  <c r="L290" i="350"/>
  <c r="V290" i="350" s="1"/>
  <c r="W290" i="350" s="1"/>
  <c r="L289" i="350"/>
  <c r="V289" i="350" s="1"/>
  <c r="W289" i="350" s="1"/>
  <c r="L288" i="350"/>
  <c r="V288" i="350" s="1"/>
  <c r="W288" i="350" s="1"/>
  <c r="L287" i="350"/>
  <c r="V287" i="350" s="1"/>
  <c r="W287" i="350" s="1"/>
  <c r="L286" i="350"/>
  <c r="V286" i="350" s="1"/>
  <c r="W286" i="350" s="1"/>
  <c r="L285" i="350"/>
  <c r="V285" i="350" s="1"/>
  <c r="W285" i="350" s="1"/>
  <c r="L284" i="350"/>
  <c r="V284" i="350" s="1"/>
  <c r="W284" i="350" s="1"/>
  <c r="L283" i="350"/>
  <c r="V283" i="350" s="1"/>
  <c r="W283" i="350" s="1"/>
  <c r="L282" i="350"/>
  <c r="V282" i="350" s="1"/>
  <c r="W282" i="350" s="1"/>
  <c r="L281" i="350"/>
  <c r="V281" i="350" s="1"/>
  <c r="W281" i="350" s="1"/>
  <c r="L279" i="350"/>
  <c r="L275" i="350"/>
  <c r="V275" i="350" s="1"/>
  <c r="W275" i="350" s="1"/>
  <c r="L274" i="350"/>
  <c r="V274" i="350" s="1"/>
  <c r="W274" i="350" s="1"/>
  <c r="L273" i="350"/>
  <c r="V273" i="350" s="1"/>
  <c r="W273" i="350" s="1"/>
  <c r="L272" i="350"/>
  <c r="V272" i="350" s="1"/>
  <c r="W272" i="350" s="1"/>
  <c r="L271" i="350"/>
  <c r="V271" i="350" s="1"/>
  <c r="W271" i="350" s="1"/>
  <c r="L270" i="350"/>
  <c r="V270" i="350" s="1"/>
  <c r="W270" i="350" s="1"/>
  <c r="L269" i="350"/>
  <c r="V269" i="350" s="1"/>
  <c r="W269" i="350" s="1"/>
  <c r="L268" i="350"/>
  <c r="V268" i="350" s="1"/>
  <c r="W268" i="350" s="1"/>
  <c r="L267" i="350"/>
  <c r="V267" i="350" s="1"/>
  <c r="L265" i="350"/>
  <c r="L255" i="350"/>
  <c r="V255" i="350" s="1"/>
  <c r="W255" i="350" s="1"/>
  <c r="L254" i="350"/>
  <c r="V254" i="350" s="1"/>
  <c r="W254" i="350" s="1"/>
  <c r="L253" i="350"/>
  <c r="V253" i="350" s="1"/>
  <c r="W253" i="350" s="1"/>
  <c r="L252" i="350"/>
  <c r="V252" i="350" s="1"/>
  <c r="W252" i="350" s="1"/>
  <c r="L251" i="350"/>
  <c r="V251" i="350" s="1"/>
  <c r="W251" i="350" s="1"/>
  <c r="L250" i="350"/>
  <c r="V250" i="350" s="1"/>
  <c r="W250" i="350" s="1"/>
  <c r="L249" i="350"/>
  <c r="V249" i="350" s="1"/>
  <c r="W249" i="350" s="1"/>
  <c r="L248" i="350"/>
  <c r="V248" i="350" s="1"/>
  <c r="W248" i="350" s="1"/>
  <c r="L247" i="350"/>
  <c r="V247" i="350" s="1"/>
  <c r="W247" i="350" s="1"/>
  <c r="L246" i="350"/>
  <c r="V246" i="350" s="1"/>
  <c r="L243" i="350"/>
  <c r="V243" i="350" s="1"/>
  <c r="W243" i="350" s="1"/>
  <c r="L242" i="350"/>
  <c r="V242" i="350" s="1"/>
  <c r="W242" i="350" s="1"/>
  <c r="L241" i="350"/>
  <c r="V241" i="350" s="1"/>
  <c r="W241" i="350" s="1"/>
  <c r="L240" i="350"/>
  <c r="V240" i="350" s="1"/>
  <c r="W240" i="350" s="1"/>
  <c r="L239" i="350"/>
  <c r="V239" i="350" s="1"/>
  <c r="W239" i="350" s="1"/>
  <c r="L238" i="350"/>
  <c r="V238" i="350" s="1"/>
  <c r="W238" i="350" s="1"/>
  <c r="L237" i="350"/>
  <c r="V237" i="350" s="1"/>
  <c r="W237" i="350" s="1"/>
  <c r="L236" i="350"/>
  <c r="V236" i="350" s="1"/>
  <c r="W236" i="350" s="1"/>
  <c r="L235" i="350"/>
  <c r="V235" i="350" s="1"/>
  <c r="W235" i="350" s="1"/>
  <c r="L234" i="350"/>
  <c r="V234" i="350" s="1"/>
  <c r="W234" i="350" s="1"/>
  <c r="L233" i="350"/>
  <c r="V233" i="350" s="1"/>
  <c r="W233" i="350" s="1"/>
  <c r="L232" i="350"/>
  <c r="V232" i="350" s="1"/>
  <c r="L231" i="350"/>
  <c r="V231" i="350" s="1"/>
  <c r="W231" i="350" s="1"/>
  <c r="L230" i="350"/>
  <c r="V230" i="350" s="1"/>
  <c r="W230" i="350" s="1"/>
  <c r="L229" i="350"/>
  <c r="V229" i="350" s="1"/>
  <c r="W229" i="350" s="1"/>
  <c r="L226" i="350"/>
  <c r="V226" i="350" s="1"/>
  <c r="W226" i="350" s="1"/>
  <c r="L225" i="350"/>
  <c r="V225" i="350" s="1"/>
  <c r="W225" i="350" s="1"/>
  <c r="L224" i="350"/>
  <c r="V224" i="350" s="1"/>
  <c r="W224" i="350" s="1"/>
  <c r="L223" i="350"/>
  <c r="V223" i="350" s="1"/>
  <c r="W223" i="350" s="1"/>
  <c r="L222" i="350"/>
  <c r="V222" i="350" s="1"/>
  <c r="W222" i="350" s="1"/>
  <c r="L221" i="350"/>
  <c r="V221" i="350" s="1"/>
  <c r="W221" i="350" s="1"/>
  <c r="L220" i="350"/>
  <c r="V220" i="350" s="1"/>
  <c r="W220" i="350" s="1"/>
  <c r="L219" i="350"/>
  <c r="V219" i="350" s="1"/>
  <c r="W219" i="350" s="1"/>
  <c r="L218" i="350"/>
  <c r="V218" i="350" s="1"/>
  <c r="W218" i="350" s="1"/>
  <c r="L217" i="350"/>
  <c r="V217" i="350" s="1"/>
  <c r="W217" i="350" s="1"/>
  <c r="L216" i="350"/>
  <c r="V216" i="350" s="1"/>
  <c r="W216" i="350" s="1"/>
  <c r="L215" i="350"/>
  <c r="V215" i="350" s="1"/>
  <c r="W215" i="350" s="1"/>
  <c r="L214" i="350"/>
  <c r="V214" i="350" s="1"/>
  <c r="W214" i="350" s="1"/>
  <c r="L213" i="350"/>
  <c r="V213" i="350" s="1"/>
  <c r="W213" i="350" s="1"/>
  <c r="L212" i="350"/>
  <c r="V212" i="350" s="1"/>
  <c r="W212" i="350" s="1"/>
  <c r="L211" i="350"/>
  <c r="V211" i="350" s="1"/>
  <c r="W211" i="350" s="1"/>
  <c r="L210" i="350"/>
  <c r="V210" i="350" s="1"/>
  <c r="W210" i="350" s="1"/>
  <c r="L209" i="350"/>
  <c r="V209" i="350" s="1"/>
  <c r="W209" i="350" s="1"/>
  <c r="L208" i="350"/>
  <c r="V208" i="350" s="1"/>
  <c r="W208" i="350" s="1"/>
  <c r="L207" i="350"/>
  <c r="V207" i="350" s="1"/>
  <c r="W207" i="350" s="1"/>
  <c r="L206" i="350"/>
  <c r="V206" i="350" s="1"/>
  <c r="W206" i="350" s="1"/>
  <c r="L205" i="350"/>
  <c r="V205" i="350" s="1"/>
  <c r="W205" i="350" s="1"/>
  <c r="L204" i="350"/>
  <c r="V204" i="350" s="1"/>
  <c r="W204" i="350" s="1"/>
  <c r="L203" i="350"/>
  <c r="V203" i="350" s="1"/>
  <c r="W203" i="350" s="1"/>
  <c r="L202" i="350"/>
  <c r="V202" i="350" s="1"/>
  <c r="W202" i="350" s="1"/>
  <c r="L201" i="350"/>
  <c r="V201" i="350" s="1"/>
  <c r="W201" i="350" s="1"/>
  <c r="L200" i="350"/>
  <c r="V200" i="350" s="1"/>
  <c r="W200" i="350" s="1"/>
  <c r="L199" i="350"/>
  <c r="V199" i="350" s="1"/>
  <c r="W199" i="350" s="1"/>
  <c r="L198" i="350"/>
  <c r="V198" i="350" s="1"/>
  <c r="W198" i="350" s="1"/>
  <c r="L197" i="350"/>
  <c r="V197" i="350" s="1"/>
  <c r="W197" i="350" s="1"/>
  <c r="L196" i="350"/>
  <c r="V196" i="350" s="1"/>
  <c r="W196" i="350" s="1"/>
  <c r="L193" i="350"/>
  <c r="V193" i="350" s="1"/>
  <c r="W193" i="350" s="1"/>
  <c r="L192" i="350"/>
  <c r="V192" i="350" s="1"/>
  <c r="W192" i="350" s="1"/>
  <c r="L191" i="350"/>
  <c r="V191" i="350" s="1"/>
  <c r="W191" i="350" s="1"/>
  <c r="L190" i="350"/>
  <c r="V190" i="350" s="1"/>
  <c r="W190" i="350" s="1"/>
  <c r="L189" i="350"/>
  <c r="V189" i="350" s="1"/>
  <c r="W189" i="350" s="1"/>
  <c r="L188" i="350"/>
  <c r="V188" i="350" s="1"/>
  <c r="W188" i="350" s="1"/>
  <c r="L187" i="350"/>
  <c r="V187" i="350" s="1"/>
  <c r="W187" i="350" s="1"/>
  <c r="L186" i="350"/>
  <c r="V186" i="350" s="1"/>
  <c r="W186" i="350" s="1"/>
  <c r="L185" i="350"/>
  <c r="V185" i="350" s="1"/>
  <c r="W185" i="350" s="1"/>
  <c r="L184" i="350"/>
  <c r="V184" i="350" s="1"/>
  <c r="W184" i="350" s="1"/>
  <c r="L183" i="350"/>
  <c r="V183" i="350" s="1"/>
  <c r="W183" i="350" s="1"/>
  <c r="L182" i="350"/>
  <c r="V182" i="350" s="1"/>
  <c r="W182" i="350" s="1"/>
  <c r="L181" i="350"/>
  <c r="V181" i="350" s="1"/>
  <c r="W181" i="350" s="1"/>
  <c r="L180" i="350"/>
  <c r="V180" i="350" s="1"/>
  <c r="W180" i="350" s="1"/>
  <c r="L179" i="350"/>
  <c r="V179" i="350" s="1"/>
  <c r="W179" i="350" s="1"/>
  <c r="L178" i="350"/>
  <c r="V178" i="350" s="1"/>
  <c r="W178" i="350" s="1"/>
  <c r="L177" i="350"/>
  <c r="V177" i="350" s="1"/>
  <c r="W177" i="350" s="1"/>
  <c r="L176" i="350"/>
  <c r="V176" i="350" s="1"/>
  <c r="W176" i="350" s="1"/>
  <c r="L175" i="350"/>
  <c r="V175" i="350" s="1"/>
  <c r="W175" i="350" s="1"/>
  <c r="L174" i="350"/>
  <c r="V174" i="350" s="1"/>
  <c r="W174" i="350" s="1"/>
  <c r="L171" i="350"/>
  <c r="V171" i="350" s="1"/>
  <c r="W171" i="350" s="1"/>
  <c r="L170" i="350"/>
  <c r="V170" i="350" s="1"/>
  <c r="W170" i="350" s="1"/>
  <c r="L169" i="350"/>
  <c r="V169" i="350" s="1"/>
  <c r="W169" i="350" s="1"/>
  <c r="L168" i="350"/>
  <c r="V168" i="350" s="1"/>
  <c r="W168" i="350" s="1"/>
  <c r="L167" i="350"/>
  <c r="V167" i="350" s="1"/>
  <c r="W167" i="350" s="1"/>
  <c r="L166" i="350"/>
  <c r="V166" i="350" s="1"/>
  <c r="W166" i="350" s="1"/>
  <c r="L165" i="350"/>
  <c r="V165" i="350" s="1"/>
  <c r="W165" i="350" s="1"/>
  <c r="L162" i="350"/>
  <c r="V162" i="350" s="1"/>
  <c r="W162" i="350" s="1"/>
  <c r="L161" i="350"/>
  <c r="V161" i="350" s="1"/>
  <c r="W161" i="350" s="1"/>
  <c r="L160" i="350"/>
  <c r="V160" i="350" s="1"/>
  <c r="W160" i="350" s="1"/>
  <c r="L159" i="350"/>
  <c r="V159" i="350" s="1"/>
  <c r="W159" i="350" s="1"/>
  <c r="L158" i="350"/>
  <c r="V158" i="350" s="1"/>
  <c r="W158" i="350" s="1"/>
  <c r="L157" i="350"/>
  <c r="V157" i="350" s="1"/>
  <c r="W157" i="350" s="1"/>
  <c r="L156" i="350"/>
  <c r="V156" i="350" s="1"/>
  <c r="W156" i="350" s="1"/>
  <c r="L155" i="350"/>
  <c r="V155" i="350" s="1"/>
  <c r="W155" i="350" s="1"/>
  <c r="L154" i="350"/>
  <c r="V154" i="350" s="1"/>
  <c r="W154" i="350" s="1"/>
  <c r="L153" i="350"/>
  <c r="V153" i="350" s="1"/>
  <c r="L150" i="350"/>
  <c r="V150" i="350" s="1"/>
  <c r="W150" i="350" s="1"/>
  <c r="L149" i="350"/>
  <c r="V149" i="350" s="1"/>
  <c r="W149" i="350" s="1"/>
  <c r="L148" i="350"/>
  <c r="V148" i="350" s="1"/>
  <c r="W148" i="350" s="1"/>
  <c r="L147" i="350"/>
  <c r="V147" i="350" s="1"/>
  <c r="W147" i="350" s="1"/>
  <c r="L146" i="350"/>
  <c r="V146" i="350" s="1"/>
  <c r="W146" i="350" s="1"/>
  <c r="L145" i="350"/>
  <c r="V145" i="350" s="1"/>
  <c r="W145" i="350" s="1"/>
  <c r="L144" i="350"/>
  <c r="V144" i="350" s="1"/>
  <c r="W144" i="350" s="1"/>
  <c r="L143" i="350"/>
  <c r="V143" i="350" s="1"/>
  <c r="W143" i="350" s="1"/>
  <c r="L142" i="350"/>
  <c r="V142" i="350" s="1"/>
  <c r="W142" i="350" s="1"/>
  <c r="L141" i="350"/>
  <c r="V141" i="350" s="1"/>
  <c r="W141" i="350" s="1"/>
  <c r="L140" i="350"/>
  <c r="V140" i="350" s="1"/>
  <c r="W140" i="350" s="1"/>
  <c r="L139" i="350"/>
  <c r="V139" i="350" s="1"/>
  <c r="W139" i="350" s="1"/>
  <c r="L138" i="350"/>
  <c r="V138" i="350" s="1"/>
  <c r="W138" i="350" s="1"/>
  <c r="L137" i="350"/>
  <c r="V137" i="350" s="1"/>
  <c r="W137" i="350" s="1"/>
  <c r="L136" i="350"/>
  <c r="V136" i="350" s="1"/>
  <c r="W136" i="350" s="1"/>
  <c r="L133" i="350"/>
  <c r="V133" i="350" s="1"/>
  <c r="W133" i="350" s="1"/>
  <c r="L132" i="350"/>
  <c r="V132" i="350" s="1"/>
  <c r="W132" i="350" s="1"/>
  <c r="L131" i="350"/>
  <c r="V131" i="350" s="1"/>
  <c r="W131" i="350" s="1"/>
  <c r="L130" i="350"/>
  <c r="V130" i="350" s="1"/>
  <c r="W130" i="350" s="1"/>
  <c r="L129" i="350"/>
  <c r="V129" i="350" s="1"/>
  <c r="W129" i="350" s="1"/>
  <c r="L128" i="350"/>
  <c r="V128" i="350" s="1"/>
  <c r="W128" i="350" s="1"/>
  <c r="L127" i="350"/>
  <c r="V127" i="350" s="1"/>
  <c r="W127" i="350" s="1"/>
  <c r="L126" i="350"/>
  <c r="V126" i="350" s="1"/>
  <c r="W126" i="350" s="1"/>
  <c r="L125" i="350"/>
  <c r="V125" i="350" s="1"/>
  <c r="W125" i="350" s="1"/>
  <c r="L122" i="350"/>
  <c r="L123" i="350" s="1"/>
  <c r="L119" i="350"/>
  <c r="V119" i="350" s="1"/>
  <c r="W119" i="350" s="1"/>
  <c r="L118" i="350"/>
  <c r="V118" i="350" s="1"/>
  <c r="W118" i="350" s="1"/>
  <c r="L117" i="350"/>
  <c r="V117" i="350" s="1"/>
  <c r="W117" i="350" s="1"/>
  <c r="L114" i="350"/>
  <c r="V114" i="350" s="1"/>
  <c r="L113" i="350"/>
  <c r="V113" i="350" s="1"/>
  <c r="W113" i="350" s="1"/>
  <c r="L110" i="350"/>
  <c r="V110" i="350" s="1"/>
  <c r="W110" i="350" s="1"/>
  <c r="L109" i="350"/>
  <c r="V109" i="350" s="1"/>
  <c r="W109" i="350" s="1"/>
  <c r="L108" i="350"/>
  <c r="V108" i="350" s="1"/>
  <c r="W108" i="350" s="1"/>
  <c r="L105" i="350"/>
  <c r="V105" i="350" s="1"/>
  <c r="W105" i="350" s="1"/>
  <c r="L104" i="350"/>
  <c r="V104" i="350" s="1"/>
  <c r="W104" i="350" s="1"/>
  <c r="L103" i="350"/>
  <c r="V103" i="350" s="1"/>
  <c r="W103" i="350" s="1"/>
  <c r="L102" i="350"/>
  <c r="V102" i="350" s="1"/>
  <c r="W102" i="350" s="1"/>
  <c r="L101" i="350"/>
  <c r="V101" i="350" s="1"/>
  <c r="W101" i="350" s="1"/>
  <c r="L100" i="350"/>
  <c r="V100" i="350" s="1"/>
  <c r="W100" i="350" s="1"/>
  <c r="L99" i="350"/>
  <c r="V99" i="350" s="1"/>
  <c r="W99" i="350" s="1"/>
  <c r="L96" i="350"/>
  <c r="V96" i="350" s="1"/>
  <c r="W96" i="350" s="1"/>
  <c r="L95" i="350"/>
  <c r="V95" i="350" s="1"/>
  <c r="W95" i="350" s="1"/>
  <c r="L94" i="350"/>
  <c r="V94" i="350" s="1"/>
  <c r="W94" i="350" s="1"/>
  <c r="L93" i="350"/>
  <c r="V93" i="350" s="1"/>
  <c r="W93" i="350" s="1"/>
  <c r="L92" i="350"/>
  <c r="V92" i="350" s="1"/>
  <c r="W92" i="350" s="1"/>
  <c r="L91" i="350"/>
  <c r="V91" i="350" s="1"/>
  <c r="W91" i="350" s="1"/>
  <c r="L90" i="350"/>
  <c r="V90" i="350" s="1"/>
  <c r="W90" i="350" s="1"/>
  <c r="L89" i="350"/>
  <c r="V89" i="350" s="1"/>
  <c r="W89" i="350" s="1"/>
  <c r="L86" i="350"/>
  <c r="V86" i="350" s="1"/>
  <c r="W86" i="350" s="1"/>
  <c r="L85" i="350"/>
  <c r="V85" i="350" s="1"/>
  <c r="W85" i="350" s="1"/>
  <c r="L84" i="350"/>
  <c r="V84" i="350" s="1"/>
  <c r="W84" i="350" s="1"/>
  <c r="L83" i="350"/>
  <c r="V83" i="350" s="1"/>
  <c r="W83" i="350" s="1"/>
  <c r="L80" i="350"/>
  <c r="V80" i="350" s="1"/>
  <c r="W80" i="350" s="1"/>
  <c r="L79" i="350"/>
  <c r="V79" i="350" s="1"/>
  <c r="W79" i="350" s="1"/>
  <c r="L78" i="350"/>
  <c r="V78" i="350" s="1"/>
  <c r="W78" i="350" s="1"/>
  <c r="L77" i="350"/>
  <c r="V77" i="350" s="1"/>
  <c r="W77" i="350" s="1"/>
  <c r="L76" i="350"/>
  <c r="V76" i="350" s="1"/>
  <c r="W76" i="350" s="1"/>
  <c r="L75" i="350"/>
  <c r="V75" i="350" s="1"/>
  <c r="W75" i="350" s="1"/>
  <c r="L72" i="350"/>
  <c r="V72" i="350" s="1"/>
  <c r="W72" i="350" s="1"/>
  <c r="L71" i="350"/>
  <c r="V71" i="350" s="1"/>
  <c r="W71" i="350" s="1"/>
  <c r="L70" i="350"/>
  <c r="V70" i="350" s="1"/>
  <c r="W70" i="350" s="1"/>
  <c r="L69" i="350"/>
  <c r="V69" i="350" s="1"/>
  <c r="L66" i="350"/>
  <c r="Q66" i="350" s="1"/>
  <c r="L65" i="350"/>
  <c r="Q65" i="350" s="1"/>
  <c r="L64" i="350"/>
  <c r="Q64" i="350" s="1"/>
  <c r="L63" i="350"/>
  <c r="Q63" i="350" s="1"/>
  <c r="L62" i="350"/>
  <c r="L61" i="350"/>
  <c r="Q61" i="350" s="1"/>
  <c r="L60" i="350"/>
  <c r="Q60" i="350" s="1"/>
  <c r="L59" i="350"/>
  <c r="Q59" i="350" s="1"/>
  <c r="L58" i="350"/>
  <c r="Q58" i="350" s="1"/>
  <c r="L57" i="350"/>
  <c r="Q57" i="350" s="1"/>
  <c r="L56" i="350"/>
  <c r="Q56" i="350" s="1"/>
  <c r="L55" i="350"/>
  <c r="Q55" i="350" s="1"/>
  <c r="L54" i="350"/>
  <c r="L53" i="350"/>
  <c r="Q53" i="350" s="1"/>
  <c r="L52" i="350"/>
  <c r="Q52" i="350" s="1"/>
  <c r="L51" i="350"/>
  <c r="Q51" i="350" s="1"/>
  <c r="L50" i="350"/>
  <c r="Q50" i="350" s="1"/>
  <c r="L49" i="350"/>
  <c r="Q49" i="350" s="1"/>
  <c r="L48" i="350"/>
  <c r="Q48" i="350" s="1"/>
  <c r="L47" i="350"/>
  <c r="L43" i="350"/>
  <c r="V43" i="350" s="1"/>
  <c r="W43" i="350" s="1"/>
  <c r="L42" i="350"/>
  <c r="V42" i="350" s="1"/>
  <c r="W42" i="350" s="1"/>
  <c r="L41" i="350"/>
  <c r="V41" i="350" s="1"/>
  <c r="W41" i="350" s="1"/>
  <c r="L40" i="350"/>
  <c r="V40" i="350" s="1"/>
  <c r="W40" i="350" s="1"/>
  <c r="L39" i="350"/>
  <c r="V39" i="350" s="1"/>
  <c r="W39" i="350" s="1"/>
  <c r="L34" i="350"/>
  <c r="V34" i="350" s="1"/>
  <c r="W34" i="350" s="1"/>
  <c r="L33" i="350"/>
  <c r="V33" i="350" s="1"/>
  <c r="W33" i="350" s="1"/>
  <c r="L32" i="350"/>
  <c r="V32" i="350" s="1"/>
  <c r="W32" i="350" s="1"/>
  <c r="L31" i="350"/>
  <c r="V31" i="350" s="1"/>
  <c r="W31" i="350" s="1"/>
  <c r="L30" i="350"/>
  <c r="V30" i="350" s="1"/>
  <c r="W30" i="350" s="1"/>
  <c r="L29" i="350"/>
  <c r="V29" i="350" s="1"/>
  <c r="W29" i="350" s="1"/>
  <c r="L28" i="350"/>
  <c r="V28" i="350" s="1"/>
  <c r="W28" i="350" s="1"/>
  <c r="L27" i="350"/>
  <c r="V27" i="350" s="1"/>
  <c r="W27" i="350" s="1"/>
  <c r="L26" i="350"/>
  <c r="V26" i="350" s="1"/>
  <c r="W26" i="350" s="1"/>
  <c r="L25" i="350"/>
  <c r="V25" i="350" s="1"/>
  <c r="W25" i="350" s="1"/>
  <c r="L24" i="350"/>
  <c r="V24" i="350" s="1"/>
  <c r="W24" i="350" s="1"/>
  <c r="L23" i="350"/>
  <c r="V23" i="350" s="1"/>
  <c r="W23" i="350" s="1"/>
  <c r="L22" i="350"/>
  <c r="V22" i="350" s="1"/>
  <c r="W22" i="350" s="1"/>
  <c r="L21" i="350"/>
  <c r="V21" i="350" s="1"/>
  <c r="W21" i="350" s="1"/>
  <c r="L20" i="350"/>
  <c r="V20" i="350" s="1"/>
  <c r="W20" i="350" s="1"/>
  <c r="L19" i="350"/>
  <c r="V19" i="350" s="1"/>
  <c r="W19" i="350" s="1"/>
  <c r="L18" i="350"/>
  <c r="V18" i="350" s="1"/>
  <c r="W18" i="350" s="1"/>
  <c r="L17" i="350"/>
  <c r="V17" i="350" s="1"/>
  <c r="W17" i="350" s="1"/>
  <c r="L16" i="350"/>
  <c r="V16" i="350" s="1"/>
  <c r="W16" i="350" s="1"/>
  <c r="L15" i="350"/>
  <c r="V15" i="350" s="1"/>
  <c r="W15" i="350" s="1"/>
  <c r="L14" i="350"/>
  <c r="V14" i="350" s="1"/>
  <c r="W14" i="350" s="1"/>
  <c r="L13" i="350"/>
  <c r="V13" i="350" s="1"/>
  <c r="W13" i="350" s="1"/>
  <c r="L12" i="350"/>
  <c r="V12" i="350" s="1"/>
  <c r="W12" i="350" s="1"/>
  <c r="L11" i="350"/>
  <c r="V11" i="350" s="1"/>
  <c r="L10" i="350"/>
  <c r="V10" i="350" s="1"/>
  <c r="I2" i="350"/>
  <c r="I1" i="350"/>
  <c r="X7" i="350"/>
  <c r="H49" i="75"/>
  <c r="V279" i="350" l="1"/>
  <c r="X350" i="350"/>
  <c r="W350" i="350"/>
  <c r="V350" i="350"/>
  <c r="V50" i="350"/>
  <c r="W50" i="350" s="1"/>
  <c r="V49" i="350"/>
  <c r="W49" i="350" s="1"/>
  <c r="Q321" i="350"/>
  <c r="X321" i="350" s="1"/>
  <c r="V66" i="350"/>
  <c r="W66" i="350" s="1"/>
  <c r="V65" i="350"/>
  <c r="W65" i="350" s="1"/>
  <c r="V58" i="350"/>
  <c r="W58" i="350" s="1"/>
  <c r="Q285" i="350"/>
  <c r="X285" i="350" s="1"/>
  <c r="Q273" i="350"/>
  <c r="X273" i="350" s="1"/>
  <c r="V57" i="350"/>
  <c r="W57" i="350" s="1"/>
  <c r="Q72" i="350"/>
  <c r="X72" i="350" s="1"/>
  <c r="Q138" i="350"/>
  <c r="X138" i="350" s="1"/>
  <c r="Q209" i="350"/>
  <c r="X209" i="350" s="1"/>
  <c r="Q295" i="350"/>
  <c r="X295" i="350" s="1"/>
  <c r="V64" i="350"/>
  <c r="W64" i="350" s="1"/>
  <c r="V56" i="350"/>
  <c r="W56" i="350" s="1"/>
  <c r="V48" i="350"/>
  <c r="W48" i="350" s="1"/>
  <c r="Q192" i="350"/>
  <c r="X192" i="350" s="1"/>
  <c r="Q62" i="350"/>
  <c r="Q201" i="350"/>
  <c r="X201" i="350" s="1"/>
  <c r="Q84" i="350"/>
  <c r="X84" i="350" s="1"/>
  <c r="Q146" i="350"/>
  <c r="X146" i="350" s="1"/>
  <c r="Q217" i="350"/>
  <c r="Q303" i="350"/>
  <c r="X303" i="350" s="1"/>
  <c r="V63" i="350"/>
  <c r="W63" i="350" s="1"/>
  <c r="V55" i="350"/>
  <c r="W55" i="350" s="1"/>
  <c r="V47" i="350"/>
  <c r="W47" i="350" s="1"/>
  <c r="Q16" i="350"/>
  <c r="X16" i="350" s="1"/>
  <c r="Q94" i="350"/>
  <c r="X94" i="350" s="1"/>
  <c r="Q156" i="350"/>
  <c r="X156" i="350" s="1"/>
  <c r="Q225" i="350"/>
  <c r="Q313" i="350"/>
  <c r="X313" i="350" s="1"/>
  <c r="V62" i="350"/>
  <c r="W62" i="350" s="1"/>
  <c r="V54" i="350"/>
  <c r="W54" i="350" s="1"/>
  <c r="Q47" i="350"/>
  <c r="Q54" i="350"/>
  <c r="Q24" i="350"/>
  <c r="X24" i="350" s="1"/>
  <c r="Q104" i="350"/>
  <c r="X104" i="350" s="1"/>
  <c r="Q166" i="350"/>
  <c r="X166" i="350" s="1"/>
  <c r="Q235" i="350"/>
  <c r="X235" i="350" s="1"/>
  <c r="V61" i="350"/>
  <c r="W61" i="350" s="1"/>
  <c r="V53" i="350"/>
  <c r="W53" i="350" s="1"/>
  <c r="Q32" i="350"/>
  <c r="X32" i="350" s="1"/>
  <c r="Q118" i="350"/>
  <c r="X118" i="350" s="1"/>
  <c r="Q176" i="350"/>
  <c r="X176" i="350" s="1"/>
  <c r="Q243" i="350"/>
  <c r="X243" i="350" s="1"/>
  <c r="V60" i="350"/>
  <c r="W60" i="350" s="1"/>
  <c r="V52" i="350"/>
  <c r="W52" i="350" s="1"/>
  <c r="Q130" i="350"/>
  <c r="X130" i="350" s="1"/>
  <c r="Q184" i="350"/>
  <c r="X184" i="350" s="1"/>
  <c r="Q253" i="350"/>
  <c r="X253" i="350" s="1"/>
  <c r="V59" i="350"/>
  <c r="W59" i="350" s="1"/>
  <c r="V51" i="350"/>
  <c r="W51" i="350" s="1"/>
  <c r="Q17" i="350"/>
  <c r="X17" i="350" s="1"/>
  <c r="Q25" i="350"/>
  <c r="X25" i="350" s="1"/>
  <c r="Q33" i="350"/>
  <c r="X33" i="350" s="1"/>
  <c r="Q75" i="350"/>
  <c r="Q85" i="350"/>
  <c r="X85" i="350" s="1"/>
  <c r="Q95" i="350"/>
  <c r="X95" i="350" s="1"/>
  <c r="Q105" i="350"/>
  <c r="X105" i="350" s="1"/>
  <c r="Q119" i="350"/>
  <c r="X119" i="350" s="1"/>
  <c r="Q131" i="350"/>
  <c r="X131" i="350" s="1"/>
  <c r="Q139" i="350"/>
  <c r="X139" i="350" s="1"/>
  <c r="Q147" i="350"/>
  <c r="X147" i="350" s="1"/>
  <c r="Q157" i="350"/>
  <c r="X157" i="350" s="1"/>
  <c r="Q167" i="350"/>
  <c r="X167" i="350" s="1"/>
  <c r="Q177" i="350"/>
  <c r="X177" i="350" s="1"/>
  <c r="Q185" i="350"/>
  <c r="X185" i="350" s="1"/>
  <c r="Q193" i="350"/>
  <c r="X193" i="350" s="1"/>
  <c r="Q202" i="350"/>
  <c r="X202" i="350" s="1"/>
  <c r="Q210" i="350"/>
  <c r="X210" i="350" s="1"/>
  <c r="Q218" i="350"/>
  <c r="Q226" i="350"/>
  <c r="Q236" i="350"/>
  <c r="X236" i="350" s="1"/>
  <c r="Q246" i="350"/>
  <c r="X246" i="350" s="1"/>
  <c r="Q254" i="350"/>
  <c r="X254" i="350" s="1"/>
  <c r="Q274" i="350"/>
  <c r="X274" i="350" s="1"/>
  <c r="Q286" i="350"/>
  <c r="X286" i="350" s="1"/>
  <c r="Q296" i="350"/>
  <c r="X296" i="350" s="1"/>
  <c r="Q304" i="350"/>
  <c r="Q314" i="350"/>
  <c r="X314" i="350" s="1"/>
  <c r="Q322" i="350"/>
  <c r="X322" i="350" s="1"/>
  <c r="Q18" i="350"/>
  <c r="X18" i="350" s="1"/>
  <c r="Q26" i="350"/>
  <c r="X26" i="350" s="1"/>
  <c r="Q34" i="350"/>
  <c r="X34" i="350" s="1"/>
  <c r="Q76" i="350"/>
  <c r="X76" i="350" s="1"/>
  <c r="Q86" i="350"/>
  <c r="X86" i="350" s="1"/>
  <c r="Q96" i="350"/>
  <c r="X96" i="350" s="1"/>
  <c r="Q108" i="350"/>
  <c r="Q122" i="350"/>
  <c r="X122" i="350" s="1"/>
  <c r="X123" i="350" s="1"/>
  <c r="Q132" i="350"/>
  <c r="X132" i="350" s="1"/>
  <c r="Q140" i="350"/>
  <c r="X140" i="350" s="1"/>
  <c r="Q148" i="350"/>
  <c r="X148" i="350" s="1"/>
  <c r="Q158" i="350"/>
  <c r="X158" i="350" s="1"/>
  <c r="Q168" i="350"/>
  <c r="X168" i="350" s="1"/>
  <c r="Q178" i="350"/>
  <c r="X178" i="350" s="1"/>
  <c r="Q186" i="350"/>
  <c r="X186" i="350" s="1"/>
  <c r="Q203" i="350"/>
  <c r="Q211" i="350"/>
  <c r="X211" i="350" s="1"/>
  <c r="Q219" i="350"/>
  <c r="X219" i="350" s="1"/>
  <c r="Q229" i="350"/>
  <c r="X229" i="350" s="1"/>
  <c r="Q237" i="350"/>
  <c r="X237" i="350" s="1"/>
  <c r="Q247" i="350"/>
  <c r="X247" i="350" s="1"/>
  <c r="Q255" i="350"/>
  <c r="X255" i="350" s="1"/>
  <c r="Q267" i="350"/>
  <c r="X267" i="350" s="1"/>
  <c r="Q275" i="350"/>
  <c r="X275" i="350" s="1"/>
  <c r="Q287" i="350"/>
  <c r="X287" i="350" s="1"/>
  <c r="Q297" i="350"/>
  <c r="X297" i="350" s="1"/>
  <c r="Q305" i="350"/>
  <c r="X305" i="350" s="1"/>
  <c r="Q315" i="350"/>
  <c r="X315" i="350" s="1"/>
  <c r="Q323" i="350"/>
  <c r="X323" i="350" s="1"/>
  <c r="Q11" i="350"/>
  <c r="Q19" i="350"/>
  <c r="X19" i="350" s="1"/>
  <c r="Q27" i="350"/>
  <c r="X27" i="350" s="1"/>
  <c r="Q39" i="350"/>
  <c r="X39" i="350" s="1"/>
  <c r="Q77" i="350"/>
  <c r="X77" i="350" s="1"/>
  <c r="Q89" i="350"/>
  <c r="X89" i="350" s="1"/>
  <c r="Q99" i="350"/>
  <c r="X99" i="350" s="1"/>
  <c r="Q109" i="350"/>
  <c r="X109" i="350" s="1"/>
  <c r="Q125" i="350"/>
  <c r="X125" i="350" s="1"/>
  <c r="Q133" i="350"/>
  <c r="X133" i="350" s="1"/>
  <c r="Q141" i="350"/>
  <c r="X141" i="350" s="1"/>
  <c r="Q149" i="350"/>
  <c r="X149" i="350" s="1"/>
  <c r="Q159" i="350"/>
  <c r="X159" i="350" s="1"/>
  <c r="Q169" i="350"/>
  <c r="X169" i="350" s="1"/>
  <c r="Q179" i="350"/>
  <c r="X179" i="350" s="1"/>
  <c r="Q187" i="350"/>
  <c r="X187" i="350" s="1"/>
  <c r="Q196" i="350"/>
  <c r="X196" i="350" s="1"/>
  <c r="Q204" i="350"/>
  <c r="X204" i="350" s="1"/>
  <c r="Q212" i="350"/>
  <c r="X212" i="350" s="1"/>
  <c r="Q220" i="350"/>
  <c r="X220" i="350" s="1"/>
  <c r="Q230" i="350"/>
  <c r="X230" i="350" s="1"/>
  <c r="Q238" i="350"/>
  <c r="X238" i="350" s="1"/>
  <c r="Q248" i="350"/>
  <c r="X248" i="350" s="1"/>
  <c r="Q268" i="350"/>
  <c r="X268" i="350" s="1"/>
  <c r="Q288" i="350"/>
  <c r="X288" i="350" s="1"/>
  <c r="Q298" i="350"/>
  <c r="X298" i="350" s="1"/>
  <c r="Q308" i="350"/>
  <c r="Q316" i="350"/>
  <c r="X316" i="350" s="1"/>
  <c r="Q324" i="350"/>
  <c r="X324" i="350" s="1"/>
  <c r="Q12" i="350"/>
  <c r="X12" i="350" s="1"/>
  <c r="Q20" i="350"/>
  <c r="X20" i="350" s="1"/>
  <c r="Q28" i="350"/>
  <c r="X28" i="350" s="1"/>
  <c r="Q40" i="350"/>
  <c r="X40" i="350" s="1"/>
  <c r="Q78" i="350"/>
  <c r="X78" i="350" s="1"/>
  <c r="Q90" i="350"/>
  <c r="X90" i="350" s="1"/>
  <c r="Q100" i="350"/>
  <c r="X100" i="350" s="1"/>
  <c r="Q110" i="350"/>
  <c r="X110" i="350" s="1"/>
  <c r="Q126" i="350"/>
  <c r="X126" i="350" s="1"/>
  <c r="Q142" i="350"/>
  <c r="X142" i="350" s="1"/>
  <c r="Q150" i="350"/>
  <c r="X150" i="350" s="1"/>
  <c r="Q160" i="350"/>
  <c r="X160" i="350" s="1"/>
  <c r="Q170" i="350"/>
  <c r="X170" i="350" s="1"/>
  <c r="Q180" i="350"/>
  <c r="X180" i="350" s="1"/>
  <c r="Q188" i="350"/>
  <c r="X188" i="350" s="1"/>
  <c r="Q197" i="350"/>
  <c r="X197" i="350" s="1"/>
  <c r="Q205" i="350"/>
  <c r="X205" i="350" s="1"/>
  <c r="Q213" i="350"/>
  <c r="X213" i="350" s="1"/>
  <c r="Q221" i="350"/>
  <c r="X221" i="350" s="1"/>
  <c r="Q231" i="350"/>
  <c r="X231" i="350" s="1"/>
  <c r="Q239" i="350"/>
  <c r="X239" i="350" s="1"/>
  <c r="Q249" i="350"/>
  <c r="X249" i="350" s="1"/>
  <c r="Q269" i="350"/>
  <c r="X269" i="350" s="1"/>
  <c r="Q281" i="350"/>
  <c r="X281" i="350" s="1"/>
  <c r="Q289" i="350"/>
  <c r="X289" i="350" s="1"/>
  <c r="Q299" i="350"/>
  <c r="X299" i="350" s="1"/>
  <c r="Q309" i="350"/>
  <c r="Q317" i="350"/>
  <c r="X317" i="350" s="1"/>
  <c r="Q325" i="350"/>
  <c r="X325" i="350" s="1"/>
  <c r="Q13" i="350"/>
  <c r="X13" i="350" s="1"/>
  <c r="Q21" i="350"/>
  <c r="X21" i="350" s="1"/>
  <c r="Q29" i="350"/>
  <c r="X29" i="350" s="1"/>
  <c r="Q41" i="350"/>
  <c r="X41" i="350" s="1"/>
  <c r="Q69" i="350"/>
  <c r="X69" i="350" s="1"/>
  <c r="Q79" i="350"/>
  <c r="X79" i="350" s="1"/>
  <c r="Q91" i="350"/>
  <c r="X91" i="350" s="1"/>
  <c r="Q101" i="350"/>
  <c r="X101" i="350" s="1"/>
  <c r="Q113" i="350"/>
  <c r="X113" i="350" s="1"/>
  <c r="Q127" i="350"/>
  <c r="X127" i="350" s="1"/>
  <c r="Q143" i="350"/>
  <c r="X143" i="350" s="1"/>
  <c r="Q153" i="350"/>
  <c r="X153" i="350" s="1"/>
  <c r="Q161" i="350"/>
  <c r="X161" i="350" s="1"/>
  <c r="Q171" i="350"/>
  <c r="X171" i="350" s="1"/>
  <c r="Q181" i="350"/>
  <c r="X181" i="350" s="1"/>
  <c r="Q189" i="350"/>
  <c r="X189" i="350" s="1"/>
  <c r="Q198" i="350"/>
  <c r="X198" i="350" s="1"/>
  <c r="Q206" i="350"/>
  <c r="X206" i="350" s="1"/>
  <c r="Q214" i="350"/>
  <c r="X214" i="350" s="1"/>
  <c r="Q222" i="350"/>
  <c r="X222" i="350" s="1"/>
  <c r="Q232" i="350"/>
  <c r="X232" i="350" s="1"/>
  <c r="Q240" i="350"/>
  <c r="X240" i="350" s="1"/>
  <c r="Q250" i="350"/>
  <c r="X250" i="350" s="1"/>
  <c r="Q270" i="350"/>
  <c r="X270" i="350" s="1"/>
  <c r="Q282" i="350"/>
  <c r="X282" i="350" s="1"/>
  <c r="Q290" i="350"/>
  <c r="X290" i="350" s="1"/>
  <c r="Q300" i="350"/>
  <c r="X300" i="350" s="1"/>
  <c r="Q310" i="350"/>
  <c r="X310" i="350" s="1"/>
  <c r="Q318" i="350"/>
  <c r="X318" i="350" s="1"/>
  <c r="Q326" i="350"/>
  <c r="X326" i="350" s="1"/>
  <c r="Q14" i="350"/>
  <c r="X14" i="350" s="1"/>
  <c r="Q22" i="350"/>
  <c r="X22" i="350" s="1"/>
  <c r="Q30" i="350"/>
  <c r="X30" i="350" s="1"/>
  <c r="Q42" i="350"/>
  <c r="X42" i="350" s="1"/>
  <c r="Q70" i="350"/>
  <c r="X70" i="350" s="1"/>
  <c r="Q80" i="350"/>
  <c r="X80" i="350" s="1"/>
  <c r="Q92" i="350"/>
  <c r="X92" i="350" s="1"/>
  <c r="Q102" i="350"/>
  <c r="X102" i="350" s="1"/>
  <c r="Q114" i="350"/>
  <c r="X114" i="350" s="1"/>
  <c r="Q128" i="350"/>
  <c r="X128" i="350" s="1"/>
  <c r="Q136" i="350"/>
  <c r="X136" i="350" s="1"/>
  <c r="Q144" i="350"/>
  <c r="X144" i="350" s="1"/>
  <c r="Q154" i="350"/>
  <c r="X154" i="350" s="1"/>
  <c r="Q162" i="350"/>
  <c r="X162" i="350" s="1"/>
  <c r="Q174" i="350"/>
  <c r="X174" i="350" s="1"/>
  <c r="Q182" i="350"/>
  <c r="X182" i="350" s="1"/>
  <c r="Q190" i="350"/>
  <c r="X190" i="350" s="1"/>
  <c r="Q199" i="350"/>
  <c r="X199" i="350" s="1"/>
  <c r="Q207" i="350"/>
  <c r="X207" i="350" s="1"/>
  <c r="Q215" i="350"/>
  <c r="X215" i="350" s="1"/>
  <c r="Q223" i="350"/>
  <c r="X223" i="350" s="1"/>
  <c r="Q233" i="350"/>
  <c r="X233" i="350" s="1"/>
  <c r="Q241" i="350"/>
  <c r="X241" i="350" s="1"/>
  <c r="Q251" i="350"/>
  <c r="X251" i="350" s="1"/>
  <c r="Q271" i="350"/>
  <c r="X271" i="350" s="1"/>
  <c r="Q283" i="350"/>
  <c r="X283" i="350" s="1"/>
  <c r="Q291" i="350"/>
  <c r="X291" i="350" s="1"/>
  <c r="Q301" i="350"/>
  <c r="X301" i="350" s="1"/>
  <c r="Q311" i="350"/>
  <c r="X311" i="350" s="1"/>
  <c r="Q319" i="350"/>
  <c r="X319" i="350" s="1"/>
  <c r="Q327" i="350"/>
  <c r="X327" i="350" s="1"/>
  <c r="Q15" i="350"/>
  <c r="X15" i="350" s="1"/>
  <c r="Q23" i="350"/>
  <c r="X23" i="350" s="1"/>
  <c r="Q31" i="350"/>
  <c r="X31" i="350" s="1"/>
  <c r="Q43" i="350"/>
  <c r="X43" i="350" s="1"/>
  <c r="Q71" i="350"/>
  <c r="X71" i="350" s="1"/>
  <c r="Q83" i="350"/>
  <c r="X83" i="350" s="1"/>
  <c r="Q93" i="350"/>
  <c r="X93" i="350" s="1"/>
  <c r="Q103" i="350"/>
  <c r="X103" i="350" s="1"/>
  <c r="Q117" i="350"/>
  <c r="X117" i="350" s="1"/>
  <c r="Q129" i="350"/>
  <c r="X129" i="350" s="1"/>
  <c r="Q137" i="350"/>
  <c r="X137" i="350" s="1"/>
  <c r="Q145" i="350"/>
  <c r="X145" i="350" s="1"/>
  <c r="Q155" i="350"/>
  <c r="X155" i="350" s="1"/>
  <c r="Q165" i="350"/>
  <c r="X165" i="350" s="1"/>
  <c r="Q175" i="350"/>
  <c r="X175" i="350" s="1"/>
  <c r="Q183" i="350"/>
  <c r="X183" i="350" s="1"/>
  <c r="Q191" i="350"/>
  <c r="X191" i="350" s="1"/>
  <c r="Q200" i="350"/>
  <c r="X200" i="350" s="1"/>
  <c r="Q208" i="350"/>
  <c r="X208" i="350" s="1"/>
  <c r="Q216" i="350"/>
  <c r="X216" i="350" s="1"/>
  <c r="Q224" i="350"/>
  <c r="X224" i="350" s="1"/>
  <c r="Q234" i="350"/>
  <c r="X234" i="350" s="1"/>
  <c r="Q242" i="350"/>
  <c r="X242" i="350" s="1"/>
  <c r="Q252" i="350"/>
  <c r="X252" i="350" s="1"/>
  <c r="Q272" i="350"/>
  <c r="X272" i="350" s="1"/>
  <c r="Q284" i="350"/>
  <c r="X284" i="350" s="1"/>
  <c r="Q294" i="350"/>
  <c r="X294" i="350" s="1"/>
  <c r="Q302" i="350"/>
  <c r="X302" i="350" s="1"/>
  <c r="Q312" i="350"/>
  <c r="X312" i="350" s="1"/>
  <c r="Q320" i="350"/>
  <c r="X320" i="350" s="1"/>
  <c r="Q10" i="350"/>
  <c r="W246" i="350"/>
  <c r="W256" i="350" s="1"/>
  <c r="V256" i="350"/>
  <c r="W294" i="350"/>
  <c r="W306" i="350" s="1"/>
  <c r="V306" i="350"/>
  <c r="V122" i="350"/>
  <c r="V123" i="350" s="1"/>
  <c r="V292" i="350"/>
  <c r="X44" i="350"/>
  <c r="W111" i="350"/>
  <c r="X309" i="350"/>
  <c r="X337" i="350"/>
  <c r="W151" i="350"/>
  <c r="X332" i="350"/>
  <c r="V172" i="350"/>
  <c r="V194" i="350"/>
  <c r="X108" i="350"/>
  <c r="V276" i="350"/>
  <c r="X308" i="350"/>
  <c r="X203" i="350"/>
  <c r="W194" i="350"/>
  <c r="V81" i="350"/>
  <c r="V227" i="350"/>
  <c r="V328" i="350"/>
  <c r="W87" i="350"/>
  <c r="X217" i="350"/>
  <c r="W267" i="350"/>
  <c r="W276" i="350" s="1"/>
  <c r="W328" i="350"/>
  <c r="V115" i="350"/>
  <c r="X262" i="350"/>
  <c r="V45" i="350"/>
  <c r="V120" i="350"/>
  <c r="X278" i="350"/>
  <c r="X279" i="350" s="1"/>
  <c r="X75" i="350"/>
  <c r="X338" i="350"/>
  <c r="V134" i="350"/>
  <c r="X258" i="350"/>
  <c r="W45" i="350"/>
  <c r="W106" i="350"/>
  <c r="X218" i="350"/>
  <c r="W97" i="350"/>
  <c r="W81" i="350"/>
  <c r="W114" i="350"/>
  <c r="W115" i="350" s="1"/>
  <c r="W134" i="350"/>
  <c r="V111" i="350"/>
  <c r="W172" i="350"/>
  <c r="X260" i="350"/>
  <c r="V339" i="350"/>
  <c r="W332" i="350"/>
  <c r="W339" i="350" s="1"/>
  <c r="W153" i="350"/>
  <c r="W163" i="350" s="1"/>
  <c r="V163" i="350"/>
  <c r="X226" i="350"/>
  <c r="V265" i="350"/>
  <c r="W260" i="350"/>
  <c r="W265" i="350" s="1"/>
  <c r="X264" i="350"/>
  <c r="X331" i="350"/>
  <c r="X336" i="350"/>
  <c r="V151" i="350"/>
  <c r="V73" i="350"/>
  <c r="W69" i="350"/>
  <c r="W73" i="350" s="1"/>
  <c r="V97" i="350"/>
  <c r="W120" i="350"/>
  <c r="X225" i="350"/>
  <c r="X263" i="350"/>
  <c r="X304" i="350"/>
  <c r="X335" i="350"/>
  <c r="W227" i="350"/>
  <c r="V244" i="350"/>
  <c r="W232" i="350"/>
  <c r="W244" i="350" s="1"/>
  <c r="W292" i="350"/>
  <c r="V106" i="350"/>
  <c r="V87" i="350"/>
  <c r="L111" i="350"/>
  <c r="V37" i="350"/>
  <c r="L172" i="350"/>
  <c r="L37" i="350"/>
  <c r="L97" i="350"/>
  <c r="L134" i="350"/>
  <c r="W10" i="350"/>
  <c r="L115" i="350"/>
  <c r="W11" i="350"/>
  <c r="L256" i="350"/>
  <c r="L120" i="350"/>
  <c r="L163" i="350"/>
  <c r="L45" i="350"/>
  <c r="L73" i="350"/>
  <c r="L244" i="350"/>
  <c r="L306" i="350"/>
  <c r="L227" i="350"/>
  <c r="L87" i="350"/>
  <c r="L276" i="350"/>
  <c r="L328" i="350"/>
  <c r="L67" i="350"/>
  <c r="L151" i="350"/>
  <c r="L194" i="350"/>
  <c r="L292" i="350"/>
  <c r="L81" i="350"/>
  <c r="L106" i="350"/>
  <c r="X5" i="350"/>
  <c r="S47" i="350"/>
  <c r="U54" i="350"/>
  <c r="K49" i="75"/>
  <c r="J49" i="75"/>
  <c r="V1" i="350" l="1"/>
  <c r="W122" i="350"/>
  <c r="W123" i="350" s="1"/>
  <c r="L351" i="350"/>
  <c r="S51" i="350"/>
  <c r="W67" i="350"/>
  <c r="S49" i="350"/>
  <c r="U55" i="350"/>
  <c r="S52" i="350"/>
  <c r="S53" i="350"/>
  <c r="U51" i="350"/>
  <c r="U59" i="350"/>
  <c r="U63" i="350"/>
  <c r="S61" i="350"/>
  <c r="S54" i="350"/>
  <c r="S62" i="350"/>
  <c r="U47" i="350"/>
  <c r="X47" i="350" s="1"/>
  <c r="S55" i="350"/>
  <c r="S65" i="350"/>
  <c r="U53" i="350"/>
  <c r="S60" i="350"/>
  <c r="U52" i="350"/>
  <c r="U66" i="350"/>
  <c r="U60" i="350"/>
  <c r="U61" i="350"/>
  <c r="S63" i="350"/>
  <c r="S56" i="350"/>
  <c r="U48" i="350"/>
  <c r="U49" i="350"/>
  <c r="U50" i="350"/>
  <c r="S58" i="350"/>
  <c r="S50" i="350"/>
  <c r="U56" i="350"/>
  <c r="U57" i="350"/>
  <c r="S48" i="350"/>
  <c r="U58" i="350"/>
  <c r="U62" i="350"/>
  <c r="S66" i="350"/>
  <c r="S59" i="350"/>
  <c r="S57" i="350"/>
  <c r="U64" i="350"/>
  <c r="U65" i="350"/>
  <c r="S64" i="350"/>
  <c r="X194" i="350"/>
  <c r="V67" i="350"/>
  <c r="X115" i="350"/>
  <c r="X45" i="350"/>
  <c r="X111" i="350"/>
  <c r="X81" i="350"/>
  <c r="X87" i="350"/>
  <c r="X172" i="350"/>
  <c r="X120" i="350"/>
  <c r="X134" i="350"/>
  <c r="X97" i="350"/>
  <c r="X265" i="350"/>
  <c r="X151" i="350"/>
  <c r="X227" i="350"/>
  <c r="X328" i="350"/>
  <c r="X106" i="350"/>
  <c r="X256" i="350"/>
  <c r="X73" i="350"/>
  <c r="X276" i="350"/>
  <c r="X306" i="350"/>
  <c r="X163" i="350"/>
  <c r="X244" i="350"/>
  <c r="X339" i="350"/>
  <c r="X292" i="350"/>
  <c r="W37" i="350"/>
  <c r="W351" i="350" l="1"/>
  <c r="X56" i="350"/>
  <c r="X66" i="350"/>
  <c r="V351" i="350"/>
  <c r="X6" i="350" s="1"/>
  <c r="X58" i="350"/>
  <c r="X53" i="350"/>
  <c r="X52" i="350"/>
  <c r="X62" i="350"/>
  <c r="X60" i="350"/>
  <c r="X63" i="350"/>
  <c r="X51" i="350"/>
  <c r="X64" i="350"/>
  <c r="X49" i="350"/>
  <c r="X65" i="350"/>
  <c r="X50" i="350"/>
  <c r="X48" i="350"/>
  <c r="X55" i="350"/>
  <c r="X57" i="350"/>
  <c r="X54" i="350"/>
  <c r="X59" i="350"/>
  <c r="X61" i="350"/>
  <c r="X10" i="350"/>
  <c r="X11" i="350"/>
  <c r="O351" i="350" l="1"/>
  <c r="X4" i="350" s="1"/>
  <c r="X67" i="350"/>
  <c r="X37" i="350"/>
  <c r="E3" i="350"/>
  <c r="X3" i="350"/>
  <c r="F49" i="75"/>
  <c r="G49" i="75"/>
  <c r="X351" i="350" l="1"/>
  <c r="B6" i="350" s="1"/>
  <c r="X2" i="350" l="1"/>
  <c r="K171" i="287"/>
  <c r="K172" i="287"/>
  <c r="K173" i="287"/>
  <c r="K174" i="287"/>
  <c r="K175" i="287"/>
  <c r="G176" i="287"/>
  <c r="K170" i="287"/>
  <c r="K169" i="287"/>
  <c r="E49" i="75"/>
  <c r="L173" i="287" l="1"/>
  <c r="L172" i="287"/>
  <c r="L171" i="287"/>
  <c r="L175" i="287"/>
  <c r="L174" i="287"/>
  <c r="L170" i="287"/>
  <c r="K176" i="287"/>
  <c r="L169" i="287"/>
  <c r="L176" i="287" l="1"/>
  <c r="F160" i="271" l="1"/>
  <c r="P159" i="271"/>
  <c r="P158" i="271"/>
  <c r="P157" i="271"/>
  <c r="P156" i="271"/>
  <c r="P155" i="271"/>
  <c r="P154" i="271"/>
  <c r="P153" i="271"/>
  <c r="K78" i="348"/>
  <c r="L78" i="348" s="1"/>
  <c r="L68" i="348"/>
  <c r="K68" i="348"/>
  <c r="K25" i="348"/>
  <c r="L25" i="348" s="1"/>
  <c r="K26" i="348"/>
  <c r="L26" i="348" s="1"/>
  <c r="K27" i="348"/>
  <c r="L27" i="348" s="1"/>
  <c r="G159" i="287"/>
  <c r="K157" i="287"/>
  <c r="K137" i="287"/>
  <c r="F125" i="271"/>
  <c r="P123" i="271"/>
  <c r="Q156" i="271" l="1"/>
  <c r="Q158" i="271"/>
  <c r="Q155" i="271"/>
  <c r="Q159" i="271"/>
  <c r="Q157" i="271"/>
  <c r="Q154" i="271"/>
  <c r="P160" i="271"/>
  <c r="Q153" i="271"/>
  <c r="L157" i="287"/>
  <c r="L137" i="287"/>
  <c r="Q123" i="271"/>
  <c r="K156" i="271" l="1"/>
  <c r="K158" i="271"/>
  <c r="K159" i="271"/>
  <c r="K157" i="271"/>
  <c r="K123" i="271"/>
  <c r="R123" i="271" s="1"/>
  <c r="K154" i="271"/>
  <c r="K155" i="271"/>
  <c r="Q160" i="271"/>
  <c r="K153" i="271"/>
  <c r="I44" i="342" l="1"/>
  <c r="I38" i="342" l="1"/>
  <c r="I39" i="342"/>
  <c r="I40" i="342"/>
  <c r="I41" i="342"/>
  <c r="I42" i="342"/>
  <c r="I43" i="342"/>
  <c r="I45" i="342"/>
  <c r="I37" i="342"/>
  <c r="F33" i="342"/>
  <c r="I46" i="342" l="1"/>
  <c r="H72" i="348"/>
  <c r="I72" i="341" l="1"/>
  <c r="L45" i="341"/>
  <c r="M45" i="341" s="1"/>
  <c r="L44" i="341"/>
  <c r="M44" i="341" s="1"/>
  <c r="L43" i="341"/>
  <c r="M43" i="341" s="1"/>
  <c r="L33" i="341"/>
  <c r="M33" i="341" s="1"/>
  <c r="P66" i="271" l="1"/>
  <c r="P25" i="271"/>
  <c r="P26" i="271"/>
  <c r="P24" i="271"/>
  <c r="Q66" i="271" l="1"/>
  <c r="Q24" i="271"/>
  <c r="Q25" i="271"/>
  <c r="Q26" i="271"/>
  <c r="K86" i="348" l="1"/>
  <c r="L86" i="348" s="1"/>
  <c r="K89" i="348"/>
  <c r="L89" i="348" s="1"/>
  <c r="H101" i="348"/>
  <c r="K93" i="348"/>
  <c r="L93" i="348" s="1"/>
  <c r="K94" i="348"/>
  <c r="L94" i="348" s="1"/>
  <c r="K95" i="348"/>
  <c r="L95" i="348" s="1"/>
  <c r="K96" i="348"/>
  <c r="L96" i="348" s="1"/>
  <c r="K97" i="348"/>
  <c r="L97" i="348" s="1"/>
  <c r="K98" i="348"/>
  <c r="L98" i="348" s="1"/>
  <c r="K100" i="348"/>
  <c r="L100" i="348" s="1"/>
  <c r="K92" i="348"/>
  <c r="L24" i="332"/>
  <c r="H24" i="332"/>
  <c r="H21" i="332"/>
  <c r="H14" i="332"/>
  <c r="L13" i="332"/>
  <c r="L23" i="332"/>
  <c r="L18" i="332"/>
  <c r="L19" i="332"/>
  <c r="L20" i="332"/>
  <c r="L17" i="332"/>
  <c r="H25" i="332" l="1"/>
  <c r="L21" i="332"/>
  <c r="K101" i="348"/>
  <c r="L92" i="348"/>
  <c r="L101" i="348" s="1"/>
  <c r="M23" i="332"/>
  <c r="M24" i="332" s="1"/>
  <c r="M17" i="332"/>
  <c r="M20" i="332"/>
  <c r="M18" i="332"/>
  <c r="M19" i="332"/>
  <c r="M13" i="332"/>
  <c r="M21" i="332" l="1"/>
  <c r="G3" i="341" l="1"/>
  <c r="G2" i="341"/>
  <c r="I20" i="349"/>
  <c r="I14" i="349"/>
  <c r="I15" i="349"/>
  <c r="I16" i="349"/>
  <c r="I17" i="349"/>
  <c r="I18" i="349"/>
  <c r="I19" i="349"/>
  <c r="I13" i="349"/>
  <c r="F1" i="349" l="1"/>
  <c r="I21" i="349"/>
  <c r="I2" i="349" s="1"/>
  <c r="G2" i="349"/>
  <c r="G3" i="349"/>
  <c r="N8" i="348"/>
  <c r="L90" i="348"/>
  <c r="K90" i="348"/>
  <c r="H90" i="348"/>
  <c r="H87" i="348"/>
  <c r="H80" i="348"/>
  <c r="H75" i="348"/>
  <c r="N54" i="348"/>
  <c r="L54" i="348"/>
  <c r="K54" i="348"/>
  <c r="H54" i="348"/>
  <c r="H51" i="348"/>
  <c r="H47" i="348"/>
  <c r="H43" i="348"/>
  <c r="H36" i="348"/>
  <c r="H32" i="348"/>
  <c r="H28" i="348"/>
  <c r="H20" i="348"/>
  <c r="H14" i="348"/>
  <c r="K85" i="348"/>
  <c r="L85" i="348" s="1"/>
  <c r="K84" i="348"/>
  <c r="L84" i="348" s="1"/>
  <c r="K83" i="348"/>
  <c r="L83" i="348" s="1"/>
  <c r="K82" i="348"/>
  <c r="K79" i="348"/>
  <c r="L79" i="348" s="1"/>
  <c r="K77" i="348"/>
  <c r="K74" i="348"/>
  <c r="K75" i="348" s="1"/>
  <c r="K64" i="348"/>
  <c r="L64" i="348" s="1"/>
  <c r="K63" i="348"/>
  <c r="L63" i="348" s="1"/>
  <c r="K62" i="348"/>
  <c r="L62" i="348" s="1"/>
  <c r="K61" i="348"/>
  <c r="L61" i="348" s="1"/>
  <c r="K60" i="348"/>
  <c r="L60" i="348" s="1"/>
  <c r="K59" i="348"/>
  <c r="L59" i="348" s="1"/>
  <c r="K58" i="348"/>
  <c r="L58" i="348" s="1"/>
  <c r="K65" i="348"/>
  <c r="K51" i="348" s="1"/>
  <c r="K46" i="348"/>
  <c r="K47" i="348" s="1"/>
  <c r="K41" i="348"/>
  <c r="L41" i="348" s="1"/>
  <c r="K40" i="348"/>
  <c r="L40" i="348" s="1"/>
  <c r="K39" i="348"/>
  <c r="L39" i="348" s="1"/>
  <c r="K38" i="348"/>
  <c r="K35" i="348"/>
  <c r="L35" i="348" s="1"/>
  <c r="K34" i="348"/>
  <c r="L34" i="348" s="1"/>
  <c r="K31" i="348"/>
  <c r="L31" i="348" s="1"/>
  <c r="K30" i="348"/>
  <c r="K24" i="348"/>
  <c r="L24" i="348" s="1"/>
  <c r="K23" i="348"/>
  <c r="L23" i="348" s="1"/>
  <c r="K22" i="348"/>
  <c r="K18" i="348"/>
  <c r="L18" i="348" s="1"/>
  <c r="K17" i="348"/>
  <c r="L17" i="348" s="1"/>
  <c r="K16" i="348"/>
  <c r="L16" i="348" s="1"/>
  <c r="K13" i="348"/>
  <c r="L13" i="348" s="1"/>
  <c r="K12" i="348"/>
  <c r="L12" i="348" s="1"/>
  <c r="G167" i="287"/>
  <c r="G162" i="287"/>
  <c r="G154" i="287"/>
  <c r="G139" i="287"/>
  <c r="G134" i="287"/>
  <c r="G108" i="287"/>
  <c r="G104" i="287"/>
  <c r="G91" i="287"/>
  <c r="G70" i="287"/>
  <c r="G56" i="287"/>
  <c r="G50" i="287"/>
  <c r="E37" i="75"/>
  <c r="G177" i="287" l="1"/>
  <c r="H102" i="348"/>
  <c r="E38" i="75"/>
  <c r="K28" i="348"/>
  <c r="K80" i="348"/>
  <c r="K87" i="348"/>
  <c r="K32" i="348"/>
  <c r="K43" i="348"/>
  <c r="K36" i="348"/>
  <c r="K72" i="348"/>
  <c r="L22" i="348"/>
  <c r="L30" i="348"/>
  <c r="L32" i="348" s="1"/>
  <c r="L38" i="348"/>
  <c r="L43" i="348" s="1"/>
  <c r="L46" i="348"/>
  <c r="L47" i="348" s="1"/>
  <c r="L65" i="348"/>
  <c r="L74" i="348"/>
  <c r="L75" i="348" s="1"/>
  <c r="L77" i="348"/>
  <c r="L82" i="348"/>
  <c r="L20" i="348"/>
  <c r="K20" i="348"/>
  <c r="L36" i="348"/>
  <c r="P120" i="271"/>
  <c r="P119" i="271"/>
  <c r="P118" i="271"/>
  <c r="P117" i="271"/>
  <c r="L72" i="348" l="1"/>
  <c r="L51" i="348"/>
  <c r="N5" i="348"/>
  <c r="L80" i="348"/>
  <c r="L28" i="348"/>
  <c r="L87" i="348"/>
  <c r="Q117" i="271"/>
  <c r="Q119" i="271"/>
  <c r="Q118" i="271"/>
  <c r="Q120" i="271"/>
  <c r="B2" i="349" l="1"/>
  <c r="E3" i="349"/>
  <c r="K11" i="348" l="1"/>
  <c r="D27" i="75"/>
  <c r="L11" i="348" l="1"/>
  <c r="K14" i="348"/>
  <c r="K102" i="348" s="1"/>
  <c r="I3" i="348" a="1"/>
  <c r="I3" i="348" s="1"/>
  <c r="E3" i="348"/>
  <c r="I2" i="348" a="1"/>
  <c r="I2" i="348" s="1"/>
  <c r="N6" i="348" l="1"/>
  <c r="L14" i="348"/>
  <c r="F2" i="344"/>
  <c r="B2" i="344"/>
  <c r="F2" i="347"/>
  <c r="L13" i="347"/>
  <c r="L14" i="347" s="1"/>
  <c r="B2" i="347"/>
  <c r="L102" i="348" l="1"/>
  <c r="N3" i="348" s="1"/>
  <c r="M2" i="347"/>
  <c r="J102" i="348" l="1"/>
  <c r="N4" i="348" s="1"/>
  <c r="L36" i="344"/>
  <c r="L16" i="344"/>
  <c r="G27" i="75"/>
  <c r="L37" i="344" l="1"/>
  <c r="M2" i="344"/>
  <c r="F27" i="75"/>
  <c r="F28" i="75" l="1"/>
  <c r="D30" i="75"/>
  <c r="D37" i="75"/>
  <c r="D3" i="342" l="1"/>
  <c r="I29" i="342"/>
  <c r="I28" i="342"/>
  <c r="I27" i="342"/>
  <c r="I26" i="342"/>
  <c r="I25" i="342"/>
  <c r="I32" i="342"/>
  <c r="I31" i="342"/>
  <c r="I30" i="342"/>
  <c r="I24" i="342"/>
  <c r="I23" i="342"/>
  <c r="I22" i="342"/>
  <c r="I21" i="342"/>
  <c r="I20" i="342"/>
  <c r="F3" i="342"/>
  <c r="F2" i="342"/>
  <c r="L69" i="341"/>
  <c r="M69" i="341" s="1"/>
  <c r="L68" i="341"/>
  <c r="M68" i="341" s="1"/>
  <c r="L71" i="341"/>
  <c r="M71" i="341" s="1"/>
  <c r="L70" i="341"/>
  <c r="M70" i="341" s="1"/>
  <c r="L67" i="341"/>
  <c r="M67" i="341" s="1"/>
  <c r="L51" i="341"/>
  <c r="M51" i="341" s="1"/>
  <c r="L52" i="341"/>
  <c r="M52" i="341" s="1"/>
  <c r="L53" i="341"/>
  <c r="M53" i="341" s="1"/>
  <c r="L54" i="341"/>
  <c r="M54" i="341" s="1"/>
  <c r="L55" i="341"/>
  <c r="M55" i="341" s="1"/>
  <c r="L56" i="341"/>
  <c r="M56" i="341" s="1"/>
  <c r="L57" i="341"/>
  <c r="M57" i="341" s="1"/>
  <c r="L58" i="341"/>
  <c r="M58" i="341" s="1"/>
  <c r="L59" i="341"/>
  <c r="M59" i="341" s="1"/>
  <c r="L60" i="341"/>
  <c r="M60" i="341" s="1"/>
  <c r="L61" i="341"/>
  <c r="M61" i="341" s="1"/>
  <c r="L62" i="341"/>
  <c r="M62" i="341" s="1"/>
  <c r="L63" i="341"/>
  <c r="M63" i="341" s="1"/>
  <c r="L64" i="341"/>
  <c r="M64" i="341" s="1"/>
  <c r="L65" i="341"/>
  <c r="M65" i="341" s="1"/>
  <c r="L66" i="341"/>
  <c r="M66" i="341" s="1"/>
  <c r="K94" i="287"/>
  <c r="K95" i="287"/>
  <c r="K96" i="287"/>
  <c r="K97" i="287"/>
  <c r="K98" i="287"/>
  <c r="K99" i="287"/>
  <c r="K100" i="287"/>
  <c r="K101" i="287"/>
  <c r="K102" i="287"/>
  <c r="K103" i="287"/>
  <c r="K93" i="287"/>
  <c r="I33" i="342" l="1"/>
  <c r="I47" i="342" s="1"/>
  <c r="I2" i="342" s="1"/>
  <c r="E1" i="342"/>
  <c r="L103" i="287"/>
  <c r="L102" i="287"/>
  <c r="L101" i="287"/>
  <c r="L100" i="287"/>
  <c r="L99" i="287"/>
  <c r="L98" i="287"/>
  <c r="L97" i="287"/>
  <c r="L96" i="287"/>
  <c r="L95" i="287"/>
  <c r="L94" i="287"/>
  <c r="K104" i="287"/>
  <c r="L93" i="287"/>
  <c r="L104" i="287" l="1"/>
  <c r="E31" i="75"/>
  <c r="E3" i="323" l="1"/>
  <c r="F3" i="332"/>
  <c r="L50" i="341" l="1"/>
  <c r="M50" i="341" s="1"/>
  <c r="L49" i="341"/>
  <c r="M49" i="341" s="1"/>
  <c r="L42" i="341"/>
  <c r="M42" i="341" s="1"/>
  <c r="L48" i="341"/>
  <c r="M48" i="341" s="1"/>
  <c r="L47" i="341"/>
  <c r="M47" i="341" s="1"/>
  <c r="L35" i="341"/>
  <c r="M35" i="341" s="1"/>
  <c r="L34" i="341"/>
  <c r="M34" i="341" s="1"/>
  <c r="L32" i="341"/>
  <c r="M32" i="341" s="1"/>
  <c r="L29" i="341"/>
  <c r="M29" i="341" s="1"/>
  <c r="L28" i="341"/>
  <c r="M28" i="341" s="1"/>
  <c r="L23" i="341"/>
  <c r="M23" i="341" s="1"/>
  <c r="L22" i="341"/>
  <c r="M22" i="341" s="1"/>
  <c r="L21" i="341"/>
  <c r="M21" i="341" s="1"/>
  <c r="L20" i="341"/>
  <c r="M20" i="341" s="1"/>
  <c r="L19" i="341"/>
  <c r="M19" i="341" s="1"/>
  <c r="L10" i="341"/>
  <c r="M10" i="341" s="1"/>
  <c r="L11" i="341"/>
  <c r="M11" i="341" s="1"/>
  <c r="L12" i="341"/>
  <c r="M12" i="341" s="1"/>
  <c r="L13" i="341"/>
  <c r="M13" i="341" s="1"/>
  <c r="L14" i="341"/>
  <c r="M14" i="341" s="1"/>
  <c r="L15" i="341"/>
  <c r="M15" i="341" s="1"/>
  <c r="L16" i="341"/>
  <c r="M16" i="341" s="1"/>
  <c r="L17" i="341"/>
  <c r="M17" i="341" s="1"/>
  <c r="L18" i="341"/>
  <c r="M18" i="341" s="1"/>
  <c r="L24" i="341"/>
  <c r="M24" i="341" s="1"/>
  <c r="L25" i="341"/>
  <c r="M25" i="341" s="1"/>
  <c r="L26" i="341"/>
  <c r="M26" i="341" s="1"/>
  <c r="L27" i="341"/>
  <c r="M27" i="341" s="1"/>
  <c r="L30" i="341"/>
  <c r="M30" i="341" s="1"/>
  <c r="L31" i="341"/>
  <c r="M31" i="341" s="1"/>
  <c r="L46" i="341"/>
  <c r="M46" i="341" s="1"/>
  <c r="L36" i="341"/>
  <c r="M36" i="341" s="1"/>
  <c r="L37" i="341"/>
  <c r="M37" i="341" s="1"/>
  <c r="L38" i="341"/>
  <c r="M38" i="341" s="1"/>
  <c r="L39" i="341"/>
  <c r="M39" i="341" s="1"/>
  <c r="L40" i="341"/>
  <c r="M40" i="341" s="1"/>
  <c r="L41" i="341"/>
  <c r="M41" i="341" s="1"/>
  <c r="E3" i="341"/>
  <c r="B2" i="341"/>
  <c r="L9" i="341" l="1"/>
  <c r="L72" i="341" l="1"/>
  <c r="M9" i="341"/>
  <c r="O5" i="341"/>
  <c r="M72" i="341"/>
  <c r="O6" i="341" l="1"/>
  <c r="J17" i="336"/>
  <c r="J18" i="336"/>
  <c r="J19" i="336"/>
  <c r="J20" i="336"/>
  <c r="J21" i="336"/>
  <c r="J16" i="336"/>
  <c r="D3" i="336"/>
  <c r="G22" i="336"/>
  <c r="D34" i="75"/>
  <c r="J22" i="336" l="1"/>
  <c r="O3" i="341"/>
  <c r="K72" i="341"/>
  <c r="O4" i="341" s="1"/>
  <c r="G3" i="336"/>
  <c r="G2" i="336"/>
  <c r="J2" i="336" l="1"/>
  <c r="F1" i="336"/>
  <c r="J26" i="335"/>
  <c r="J25" i="335"/>
  <c r="J24" i="335"/>
  <c r="J23" i="335"/>
  <c r="J17" i="335"/>
  <c r="E2" i="335"/>
  <c r="E1" i="335"/>
  <c r="E2" i="326"/>
  <c r="E1" i="326"/>
  <c r="J18" i="335"/>
  <c r="J20" i="335"/>
  <c r="J19" i="335"/>
  <c r="E4" i="335"/>
  <c r="E34" i="75"/>
  <c r="E35" i="75" l="1"/>
  <c r="J27" i="335"/>
  <c r="J21" i="335"/>
  <c r="N8" i="323"/>
  <c r="H27" i="323"/>
  <c r="E4" i="326"/>
  <c r="J17" i="326"/>
  <c r="L12" i="332"/>
  <c r="L14" i="332" s="1"/>
  <c r="L25" i="332" s="1"/>
  <c r="O5" i="332"/>
  <c r="O8" i="332"/>
  <c r="J3" i="332" a="1"/>
  <c r="J3" i="332" s="1"/>
  <c r="J2" i="332" a="1"/>
  <c r="J2" i="332" s="1"/>
  <c r="E3" i="287"/>
  <c r="J28" i="326"/>
  <c r="J27" i="326"/>
  <c r="J26" i="326"/>
  <c r="J23" i="326"/>
  <c r="J22" i="326"/>
  <c r="J19" i="326"/>
  <c r="J18" i="326"/>
  <c r="P10" i="271"/>
  <c r="D31" i="75"/>
  <c r="D22" i="75"/>
  <c r="D17" i="75"/>
  <c r="D23" i="75"/>
  <c r="J28" i="335" l="1"/>
  <c r="K3" i="335" s="1"/>
  <c r="J24" i="326"/>
  <c r="J20" i="326"/>
  <c r="J29" i="326"/>
  <c r="J30" i="326" s="1"/>
  <c r="K3" i="326" s="1"/>
  <c r="M12" i="332"/>
  <c r="M14" i="332" s="1"/>
  <c r="M25" i="332" s="1"/>
  <c r="F23" i="75"/>
  <c r="F17" i="75"/>
  <c r="O3" i="332" l="1"/>
  <c r="F20" i="75"/>
  <c r="O6" i="332"/>
  <c r="F30" i="75"/>
  <c r="F32" i="75" l="1"/>
  <c r="K25" i="332"/>
  <c r="O4" i="332" s="1"/>
  <c r="G30" i="75"/>
  <c r="R7" i="271" l="1"/>
  <c r="F89" i="271" l="1"/>
  <c r="F143" i="271" l="1"/>
  <c r="F147" i="271" s="1"/>
  <c r="F151" i="271" s="1"/>
  <c r="P112" i="271"/>
  <c r="P139" i="271"/>
  <c r="P138" i="271"/>
  <c r="P135" i="271"/>
  <c r="P134" i="271"/>
  <c r="P133" i="271"/>
  <c r="P132" i="271"/>
  <c r="P131" i="271"/>
  <c r="P128" i="271"/>
  <c r="P127" i="271"/>
  <c r="P124" i="271"/>
  <c r="P122" i="271"/>
  <c r="P110" i="271"/>
  <c r="P109" i="271"/>
  <c r="P108" i="271"/>
  <c r="P107" i="271"/>
  <c r="P106" i="271"/>
  <c r="P105" i="271"/>
  <c r="P104" i="271"/>
  <c r="P150" i="271"/>
  <c r="P149" i="271"/>
  <c r="P146" i="271"/>
  <c r="P145" i="271"/>
  <c r="P142" i="271"/>
  <c r="P143" i="271" s="1"/>
  <c r="P121" i="271"/>
  <c r="P116" i="271"/>
  <c r="P101" i="271"/>
  <c r="Q101" i="271" s="1"/>
  <c r="P100" i="271"/>
  <c r="P99" i="271"/>
  <c r="Q99" i="271" s="1"/>
  <c r="P98" i="271"/>
  <c r="P97" i="271"/>
  <c r="Q97" i="271" s="1"/>
  <c r="P96" i="271"/>
  <c r="P95" i="271"/>
  <c r="Q95" i="271" s="1"/>
  <c r="P94" i="271"/>
  <c r="P93" i="271"/>
  <c r="Q93" i="271" s="1"/>
  <c r="P92" i="271"/>
  <c r="P91" i="271"/>
  <c r="Q91" i="271" s="1"/>
  <c r="F79" i="271"/>
  <c r="F75" i="271"/>
  <c r="F86" i="271" s="1"/>
  <c r="F55" i="271"/>
  <c r="F13" i="271"/>
  <c r="K26" i="323"/>
  <c r="K25" i="323"/>
  <c r="K24" i="323"/>
  <c r="K23" i="323"/>
  <c r="K22" i="323"/>
  <c r="K21" i="323"/>
  <c r="K20" i="323"/>
  <c r="K19" i="323"/>
  <c r="K18" i="323"/>
  <c r="K17" i="323"/>
  <c r="K16" i="323"/>
  <c r="K15" i="323"/>
  <c r="K14" i="323"/>
  <c r="K13" i="323"/>
  <c r="K12" i="323"/>
  <c r="K11" i="323"/>
  <c r="N5" i="323"/>
  <c r="I3" i="323" a="1"/>
  <c r="I3" i="323" s="1"/>
  <c r="I2" i="323" a="1"/>
  <c r="I2" i="323" s="1"/>
  <c r="P151" i="271" l="1"/>
  <c r="K27" i="323"/>
  <c r="F19" i="271"/>
  <c r="F28" i="271" s="1"/>
  <c r="L12" i="323"/>
  <c r="L13" i="323"/>
  <c r="L14" i="323"/>
  <c r="L15" i="323"/>
  <c r="L16" i="323"/>
  <c r="L17" i="323"/>
  <c r="L18" i="323"/>
  <c r="L19" i="323"/>
  <c r="L20" i="323"/>
  <c r="L21" i="323"/>
  <c r="L22" i="323"/>
  <c r="L23" i="323"/>
  <c r="L24" i="323"/>
  <c r="L25" i="323"/>
  <c r="L26" i="323"/>
  <c r="P147" i="271"/>
  <c r="Q112" i="271"/>
  <c r="Q121" i="271"/>
  <c r="Q133" i="271"/>
  <c r="Q116" i="271"/>
  <c r="Q142" i="271"/>
  <c r="Q143" i="271" s="1"/>
  <c r="Q110" i="271"/>
  <c r="Q128" i="271"/>
  <c r="Q134" i="271"/>
  <c r="Q138" i="271"/>
  <c r="Q139" i="271"/>
  <c r="Q106" i="271"/>
  <c r="Q122" i="271"/>
  <c r="Q131" i="271"/>
  <c r="Q135" i="271"/>
  <c r="Q124" i="271"/>
  <c r="Q127" i="271"/>
  <c r="Q132" i="271"/>
  <c r="Q145" i="271"/>
  <c r="Q149" i="271"/>
  <c r="Q150" i="271"/>
  <c r="Q104" i="271"/>
  <c r="Q107" i="271"/>
  <c r="Q108" i="271"/>
  <c r="Q146" i="271"/>
  <c r="Q105" i="271"/>
  <c r="Q109" i="271"/>
  <c r="Q94" i="271"/>
  <c r="Q98" i="271"/>
  <c r="Q92" i="271"/>
  <c r="Q96" i="271"/>
  <c r="Q100" i="271"/>
  <c r="L11" i="323"/>
  <c r="P88" i="271"/>
  <c r="P89" i="271" s="1"/>
  <c r="P85" i="271"/>
  <c r="P84" i="271"/>
  <c r="P83" i="271"/>
  <c r="P82" i="271"/>
  <c r="P81" i="271"/>
  <c r="P78" i="271"/>
  <c r="P77" i="271"/>
  <c r="P74" i="271"/>
  <c r="P75" i="271" s="1"/>
  <c r="P71" i="271"/>
  <c r="P70" i="271"/>
  <c r="P69" i="271"/>
  <c r="P68" i="271"/>
  <c r="P67" i="271"/>
  <c r="P65" i="271"/>
  <c r="P64" i="271"/>
  <c r="P63" i="271"/>
  <c r="P62" i="271"/>
  <c r="P61" i="271"/>
  <c r="P60" i="271"/>
  <c r="P35" i="271"/>
  <c r="P34" i="271"/>
  <c r="P31" i="271"/>
  <c r="P30" i="271"/>
  <c r="P27" i="271"/>
  <c r="P23" i="271"/>
  <c r="P22" i="271"/>
  <c r="P21" i="271"/>
  <c r="P18" i="271"/>
  <c r="P17" i="271"/>
  <c r="P16" i="271"/>
  <c r="P15" i="271"/>
  <c r="P12" i="271"/>
  <c r="P11" i="271"/>
  <c r="Q10" i="271"/>
  <c r="P59" i="271"/>
  <c r="P58" i="271"/>
  <c r="P57" i="271"/>
  <c r="P54" i="271"/>
  <c r="P55" i="271" s="1"/>
  <c r="P51" i="271"/>
  <c r="P50" i="271"/>
  <c r="P49" i="271"/>
  <c r="P46" i="271"/>
  <c r="P38" i="271"/>
  <c r="P40" i="271"/>
  <c r="P39" i="271"/>
  <c r="P42" i="271"/>
  <c r="P41" i="271"/>
  <c r="P45" i="271"/>
  <c r="F32" i="271" l="1"/>
  <c r="L27" i="323"/>
  <c r="N3" i="323" s="1"/>
  <c r="P13" i="271"/>
  <c r="P79" i="271"/>
  <c r="P86" i="271"/>
  <c r="Q147" i="271"/>
  <c r="Q151" i="271" s="1"/>
  <c r="N6" i="323"/>
  <c r="Q30" i="271"/>
  <c r="Q15" i="271"/>
  <c r="Q60" i="271"/>
  <c r="Q61" i="271"/>
  <c r="Q77" i="271"/>
  <c r="Q21" i="271"/>
  <c r="Q64" i="271"/>
  <c r="Q81" i="271"/>
  <c r="Q67" i="271"/>
  <c r="Q69" i="271"/>
  <c r="Q71" i="271"/>
  <c r="Q83" i="271"/>
  <c r="Q85" i="271"/>
  <c r="Q27" i="271"/>
  <c r="Q35" i="271"/>
  <c r="Q65" i="271"/>
  <c r="Q68" i="271"/>
  <c r="Q82" i="271"/>
  <c r="Q54" i="271"/>
  <c r="Q55" i="271" s="1"/>
  <c r="Q11" i="271"/>
  <c r="Q16" i="271"/>
  <c r="Q17" i="271"/>
  <c r="Q22" i="271"/>
  <c r="Q23" i="271"/>
  <c r="Q31" i="271"/>
  <c r="Q34" i="271"/>
  <c r="Q63" i="271"/>
  <c r="Q70" i="271"/>
  <c r="Q78" i="271"/>
  <c r="Q84" i="271"/>
  <c r="Q88" i="271"/>
  <c r="Q89" i="271" s="1"/>
  <c r="Q12" i="271"/>
  <c r="Q18" i="271"/>
  <c r="Q62" i="271"/>
  <c r="Q74" i="271"/>
  <c r="Q75" i="271" s="1"/>
  <c r="Q46" i="271"/>
  <c r="Q51" i="271"/>
  <c r="Q38" i="271"/>
  <c r="Q49" i="271"/>
  <c r="Q50" i="271"/>
  <c r="Q57" i="271"/>
  <c r="Q58" i="271"/>
  <c r="Q59" i="271"/>
  <c r="Q40" i="271"/>
  <c r="Q39" i="271"/>
  <c r="Q42" i="271"/>
  <c r="Q41" i="271"/>
  <c r="Q45" i="271"/>
  <c r="F22" i="75"/>
  <c r="P19" i="271" l="1"/>
  <c r="P28" i="271" s="1"/>
  <c r="F36" i="271"/>
  <c r="F43" i="271" s="1"/>
  <c r="F25" i="75"/>
  <c r="J27" i="323"/>
  <c r="N4" i="323" s="1"/>
  <c r="Q13" i="271"/>
  <c r="Q79" i="271"/>
  <c r="Q19" i="271"/>
  <c r="Q28" i="271" s="1"/>
  <c r="G22" i="75"/>
  <c r="Q32" i="271" l="1"/>
  <c r="P32" i="271"/>
  <c r="F47" i="271"/>
  <c r="F52" i="271" s="1"/>
  <c r="F72" i="271" s="1"/>
  <c r="F102" i="271" s="1"/>
  <c r="Q86" i="271"/>
  <c r="F113" i="271" l="1"/>
  <c r="P36" i="271"/>
  <c r="P43" i="271" s="1"/>
  <c r="Q36" i="271"/>
  <c r="Q43" i="271"/>
  <c r="P47" i="271" l="1"/>
  <c r="P52" i="271" s="1"/>
  <c r="P72" i="271" s="1"/>
  <c r="P102" i="271" s="1"/>
  <c r="Q47" i="271"/>
  <c r="Q52" i="271"/>
  <c r="F129" i="271"/>
  <c r="F136" i="271" s="1"/>
  <c r="F140" i="271" s="1"/>
  <c r="F161" i="271" s="1"/>
  <c r="D49" i="75"/>
  <c r="F50" i="75"/>
  <c r="G50" i="75"/>
  <c r="D14" i="75"/>
  <c r="D50" i="75"/>
  <c r="D13" i="75"/>
  <c r="Q72" i="271" l="1"/>
  <c r="Q102" i="271"/>
  <c r="Q125" i="271"/>
  <c r="Q113" i="271"/>
  <c r="P125" i="271"/>
  <c r="P113" i="271"/>
  <c r="P136" i="271" l="1"/>
  <c r="P140" i="271" s="1"/>
  <c r="P129" i="271"/>
  <c r="Q129" i="271"/>
  <c r="Q136" i="271" s="1"/>
  <c r="Q140" i="271" s="1"/>
  <c r="Q161" i="271" s="1"/>
  <c r="P161" i="271" l="1"/>
  <c r="H161" i="271" s="1"/>
  <c r="H22" i="75"/>
  <c r="H17" i="75"/>
  <c r="H18" i="75"/>
  <c r="H23" i="75"/>
  <c r="H24" i="75"/>
  <c r="H27" i="75"/>
  <c r="H30" i="75"/>
  <c r="H14" i="75"/>
  <c r="H50" i="75"/>
  <c r="H13" i="75"/>
  <c r="N173" i="287" l="1"/>
  <c r="M173" i="287" s="1"/>
  <c r="N172" i="287"/>
  <c r="M172" i="287" s="1"/>
  <c r="N175" i="287"/>
  <c r="M175" i="287" s="1"/>
  <c r="N174" i="287"/>
  <c r="M174" i="287" s="1"/>
  <c r="N171" i="287"/>
  <c r="M171" i="287" s="1"/>
  <c r="N170" i="287"/>
  <c r="M170" i="287" s="1"/>
  <c r="N169" i="287"/>
  <c r="N78" i="348"/>
  <c r="M78" i="348" s="1"/>
  <c r="N68" i="348"/>
  <c r="M68" i="348" s="1"/>
  <c r="N27" i="348"/>
  <c r="M27" i="348" s="1"/>
  <c r="N26" i="348"/>
  <c r="M26" i="348" s="1"/>
  <c r="N25" i="348"/>
  <c r="M25" i="348" s="1"/>
  <c r="N137" i="287"/>
  <c r="M137" i="287" s="1"/>
  <c r="N157" i="287"/>
  <c r="M157" i="287" s="1"/>
  <c r="O33" i="341"/>
  <c r="N33" i="341" s="1"/>
  <c r="O43" i="341"/>
  <c r="N43" i="341" s="1"/>
  <c r="O44" i="341"/>
  <c r="N44" i="341" s="1"/>
  <c r="O45" i="341"/>
  <c r="N45" i="341" s="1"/>
  <c r="O60" i="341"/>
  <c r="N60" i="341" s="1"/>
  <c r="O54" i="341"/>
  <c r="N54" i="341" s="1"/>
  <c r="O68" i="341"/>
  <c r="N68" i="341" s="1"/>
  <c r="O57" i="341"/>
  <c r="N57" i="341" s="1"/>
  <c r="O70" i="341"/>
  <c r="N70" i="341" s="1"/>
  <c r="O55" i="341"/>
  <c r="N55" i="341" s="1"/>
  <c r="O51" i="341"/>
  <c r="N51" i="341" s="1"/>
  <c r="O56" i="341"/>
  <c r="N56" i="341" s="1"/>
  <c r="O62" i="341"/>
  <c r="N62" i="341" s="1"/>
  <c r="O52" i="341"/>
  <c r="N52" i="341" s="1"/>
  <c r="O66" i="341"/>
  <c r="N66" i="341" s="1"/>
  <c r="O71" i="341"/>
  <c r="N71" i="341" s="1"/>
  <c r="O53" i="341"/>
  <c r="N53" i="341" s="1"/>
  <c r="O61" i="341"/>
  <c r="N61" i="341" s="1"/>
  <c r="O59" i="341"/>
  <c r="N59" i="341" s="1"/>
  <c r="O58" i="341"/>
  <c r="N58" i="341" s="1"/>
  <c r="O67" i="341"/>
  <c r="N67" i="341" s="1"/>
  <c r="O69" i="341"/>
  <c r="N69" i="341" s="1"/>
  <c r="O65" i="341"/>
  <c r="N65" i="341" s="1"/>
  <c r="O64" i="341"/>
  <c r="N64" i="341" s="1"/>
  <c r="O63" i="341"/>
  <c r="N63" i="341" s="1"/>
  <c r="N86" i="348"/>
  <c r="M86" i="348" s="1"/>
  <c r="N100" i="348"/>
  <c r="M100" i="348" s="1"/>
  <c r="N35" i="348"/>
  <c r="M35" i="348" s="1"/>
  <c r="N58" i="348"/>
  <c r="N92" i="348"/>
  <c r="N96" i="348"/>
  <c r="M96" i="348" s="1"/>
  <c r="N39" i="348"/>
  <c r="M39" i="348" s="1"/>
  <c r="N60" i="348"/>
  <c r="M60" i="348" s="1"/>
  <c r="N13" i="348"/>
  <c r="M13" i="348" s="1"/>
  <c r="N34" i="348"/>
  <c r="N97" i="348"/>
  <c r="M97" i="348" s="1"/>
  <c r="N41" i="348"/>
  <c r="M41" i="348" s="1"/>
  <c r="N62" i="348"/>
  <c r="M62" i="348" s="1"/>
  <c r="N17" i="348"/>
  <c r="M17" i="348" s="1"/>
  <c r="N93" i="348"/>
  <c r="M93" i="348" s="1"/>
  <c r="N59" i="348"/>
  <c r="M59" i="348" s="1"/>
  <c r="N64" i="348"/>
  <c r="M64" i="348" s="1"/>
  <c r="N12" i="348"/>
  <c r="M12" i="348" s="1"/>
  <c r="N24" i="348"/>
  <c r="M24" i="348" s="1"/>
  <c r="N85" i="348"/>
  <c r="M85" i="348" s="1"/>
  <c r="N31" i="348"/>
  <c r="M31" i="348" s="1"/>
  <c r="N98" i="348"/>
  <c r="M98" i="348" s="1"/>
  <c r="N61" i="348"/>
  <c r="M61" i="348" s="1"/>
  <c r="N79" i="348"/>
  <c r="M79" i="348" s="1"/>
  <c r="N16" i="348"/>
  <c r="N94" i="348"/>
  <c r="M94" i="348" s="1"/>
  <c r="N63" i="348"/>
  <c r="M63" i="348" s="1"/>
  <c r="N23" i="348"/>
  <c r="M23" i="348" s="1"/>
  <c r="N83" i="348"/>
  <c r="M83" i="348" s="1"/>
  <c r="N18" i="348"/>
  <c r="M18" i="348" s="1"/>
  <c r="N89" i="348"/>
  <c r="N95" i="348"/>
  <c r="M95" i="348" s="1"/>
  <c r="N84" i="348"/>
  <c r="M84" i="348" s="1"/>
  <c r="N40" i="348"/>
  <c r="M40" i="348" s="1"/>
  <c r="N65" i="348"/>
  <c r="N77" i="348"/>
  <c r="N22" i="348"/>
  <c r="N38" i="348"/>
  <c r="N30" i="348"/>
  <c r="N82" i="348"/>
  <c r="N74" i="348"/>
  <c r="N46" i="348"/>
  <c r="N11" i="348"/>
  <c r="N102" i="287"/>
  <c r="M102" i="287" s="1"/>
  <c r="N95" i="287"/>
  <c r="M95" i="287" s="1"/>
  <c r="N101" i="287"/>
  <c r="M101" i="287" s="1"/>
  <c r="N98" i="287"/>
  <c r="M98" i="287" s="1"/>
  <c r="N99" i="287"/>
  <c r="M99" i="287" s="1"/>
  <c r="N100" i="287"/>
  <c r="M100" i="287" s="1"/>
  <c r="N96" i="287"/>
  <c r="M96" i="287" s="1"/>
  <c r="N93" i="287"/>
  <c r="M93" i="287" s="1"/>
  <c r="N103" i="287"/>
  <c r="M103" i="287" s="1"/>
  <c r="N97" i="287"/>
  <c r="M97" i="287" s="1"/>
  <c r="N94" i="287"/>
  <c r="M94" i="287" s="1"/>
  <c r="K66" i="271"/>
  <c r="K24" i="271"/>
  <c r="K26" i="271"/>
  <c r="K25" i="271"/>
  <c r="N26" i="323"/>
  <c r="M26" i="323" s="1"/>
  <c r="N22" i="323"/>
  <c r="N18" i="323"/>
  <c r="M18" i="323" s="1"/>
  <c r="N14" i="323"/>
  <c r="M14" i="323" s="1"/>
  <c r="N11" i="323"/>
  <c r="N23" i="323"/>
  <c r="M23" i="323" s="1"/>
  <c r="N19" i="323"/>
  <c r="M19" i="323" s="1"/>
  <c r="N15" i="323"/>
  <c r="N24" i="323"/>
  <c r="N20" i="323"/>
  <c r="N16" i="323"/>
  <c r="M16" i="323" s="1"/>
  <c r="N12" i="323"/>
  <c r="M12" i="323" s="1"/>
  <c r="N25" i="323"/>
  <c r="M25" i="323" s="1"/>
  <c r="N21" i="323"/>
  <c r="M21" i="323" s="1"/>
  <c r="N17" i="323"/>
  <c r="M17" i="323" s="1"/>
  <c r="N13" i="323"/>
  <c r="O23" i="332"/>
  <c r="O24" i="332" s="1"/>
  <c r="O18" i="332"/>
  <c r="O20" i="332"/>
  <c r="N20" i="332" s="1"/>
  <c r="O19" i="332"/>
  <c r="N19" i="332" s="1"/>
  <c r="O17" i="332"/>
  <c r="O13" i="332"/>
  <c r="N13" i="332" s="1"/>
  <c r="O12" i="332"/>
  <c r="K119" i="271"/>
  <c r="R119" i="271" s="1"/>
  <c r="K117" i="271"/>
  <c r="R117" i="271" s="1"/>
  <c r="K120" i="271"/>
  <c r="R120" i="271" s="1"/>
  <c r="K118" i="271"/>
  <c r="R118" i="271" s="1"/>
  <c r="K88" i="271"/>
  <c r="K99" i="271"/>
  <c r="R99" i="271" s="1"/>
  <c r="K100" i="271"/>
  <c r="R100" i="271" s="1"/>
  <c r="K95" i="271"/>
  <c r="R95" i="271" s="1"/>
  <c r="K101" i="271"/>
  <c r="R101" i="271" s="1"/>
  <c r="K93" i="271"/>
  <c r="R93" i="271" s="1"/>
  <c r="K98" i="271"/>
  <c r="R98" i="271" s="1"/>
  <c r="K96" i="271"/>
  <c r="R96" i="271" s="1"/>
  <c r="K91" i="271"/>
  <c r="R91" i="271" s="1"/>
  <c r="K97" i="271"/>
  <c r="R97" i="271" s="1"/>
  <c r="K94" i="271"/>
  <c r="R94" i="271" s="1"/>
  <c r="K92" i="271"/>
  <c r="R92" i="271" s="1"/>
  <c r="K17" i="326"/>
  <c r="K122" i="271"/>
  <c r="R122" i="271" s="1"/>
  <c r="K121" i="271"/>
  <c r="R121" i="271" s="1"/>
  <c r="K124" i="271"/>
  <c r="R124" i="271" s="1"/>
  <c r="K112" i="271"/>
  <c r="R112" i="271" s="1"/>
  <c r="K107" i="271"/>
  <c r="R107" i="271" s="1"/>
  <c r="K105" i="271"/>
  <c r="R105" i="271" s="1"/>
  <c r="K145" i="271"/>
  <c r="R145" i="271" s="1"/>
  <c r="K104" i="271"/>
  <c r="R104" i="271" s="1"/>
  <c r="K134" i="271"/>
  <c r="R134" i="271" s="1"/>
  <c r="K139" i="271"/>
  <c r="R139" i="271" s="1"/>
  <c r="K128" i="271"/>
  <c r="R128" i="271" s="1"/>
  <c r="K133" i="271"/>
  <c r="R133" i="271" s="1"/>
  <c r="K138" i="271"/>
  <c r="R138" i="271" s="1"/>
  <c r="K142" i="271"/>
  <c r="R142" i="271" s="1"/>
  <c r="R143" i="271" s="1"/>
  <c r="K110" i="271"/>
  <c r="R110" i="271" s="1"/>
  <c r="K34" i="271"/>
  <c r="K22" i="271"/>
  <c r="K71" i="271"/>
  <c r="R71" i="271" s="1"/>
  <c r="K57" i="271"/>
  <c r="K35" i="271"/>
  <c r="K65" i="271"/>
  <c r="K82" i="271"/>
  <c r="K59" i="271"/>
  <c r="K21" i="271"/>
  <c r="K54" i="271"/>
  <c r="R54" i="271" s="1"/>
  <c r="R55" i="271" s="1"/>
  <c r="K41" i="271"/>
  <c r="K31" i="271"/>
  <c r="R31" i="271" s="1"/>
  <c r="K61" i="271"/>
  <c r="K64" i="271"/>
  <c r="K83" i="271"/>
  <c r="K60" i="271"/>
  <c r="K84" i="271"/>
  <c r="K23" i="271"/>
  <c r="K58" i="271"/>
  <c r="K116" i="271"/>
  <c r="R116" i="271" s="1"/>
  <c r="K149" i="271"/>
  <c r="R149" i="271" s="1"/>
  <c r="K132" i="271"/>
  <c r="R132" i="271" s="1"/>
  <c r="K146" i="271"/>
  <c r="R146" i="271" s="1"/>
  <c r="K109" i="271"/>
  <c r="R109" i="271" s="1"/>
  <c r="K150" i="271"/>
  <c r="R150" i="271" s="1"/>
  <c r="K108" i="271"/>
  <c r="R108" i="271" s="1"/>
  <c r="K127" i="271"/>
  <c r="R127" i="271" s="1"/>
  <c r="K131" i="271"/>
  <c r="R131" i="271" s="1"/>
  <c r="K135" i="271"/>
  <c r="R135" i="271" s="1"/>
  <c r="K106" i="271"/>
  <c r="R106" i="271" s="1"/>
  <c r="K49" i="271"/>
  <c r="R49" i="271" s="1"/>
  <c r="K10" i="271"/>
  <c r="K85" i="271"/>
  <c r="K18" i="271"/>
  <c r="K62" i="271"/>
  <c r="K68" i="271"/>
  <c r="R68" i="271" s="1"/>
  <c r="K46" i="271"/>
  <c r="K15" i="271"/>
  <c r="K30" i="271"/>
  <c r="R30" i="271" s="1"/>
  <c r="K39" i="271"/>
  <c r="K42" i="271"/>
  <c r="K16" i="271"/>
  <c r="K77" i="271"/>
  <c r="K67" i="271"/>
  <c r="K81" i="271"/>
  <c r="K74" i="271"/>
  <c r="K27" i="271"/>
  <c r="K63" i="271"/>
  <c r="K78" i="271"/>
  <c r="K51" i="271"/>
  <c r="R51" i="271" s="1"/>
  <c r="K17" i="271"/>
  <c r="K50" i="271"/>
  <c r="R50" i="271" s="1"/>
  <c r="K38" i="271"/>
  <c r="K45" i="271"/>
  <c r="K69" i="271"/>
  <c r="R69" i="271" s="1"/>
  <c r="K12" i="271"/>
  <c r="K70" i="271"/>
  <c r="R70" i="271" s="1"/>
  <c r="K11" i="271"/>
  <c r="K40" i="271"/>
  <c r="M13" i="323"/>
  <c r="M24" i="323"/>
  <c r="M20" i="323"/>
  <c r="M15" i="323"/>
  <c r="M22" i="323"/>
  <c r="K22" i="326"/>
  <c r="K26" i="326"/>
  <c r="K23" i="335"/>
  <c r="O20" i="341"/>
  <c r="N20" i="341" s="1"/>
  <c r="O16" i="341"/>
  <c r="N16" i="341" s="1"/>
  <c r="O15" i="341"/>
  <c r="N15" i="341" s="1"/>
  <c r="O30" i="341"/>
  <c r="N30" i="341" s="1"/>
  <c r="O47" i="341"/>
  <c r="N47" i="341" s="1"/>
  <c r="O21" i="341"/>
  <c r="N21" i="341" s="1"/>
  <c r="O31" i="341"/>
  <c r="N31" i="341" s="1"/>
  <c r="O36" i="341"/>
  <c r="N36" i="341" s="1"/>
  <c r="O48" i="341"/>
  <c r="O22" i="341"/>
  <c r="N22" i="341" s="1"/>
  <c r="O17" i="341"/>
  <c r="N17" i="341" s="1"/>
  <c r="O46" i="341"/>
  <c r="N46" i="341" s="1"/>
  <c r="O23" i="341"/>
  <c r="N23" i="341" s="1"/>
  <c r="O18" i="341"/>
  <c r="N18" i="341" s="1"/>
  <c r="O10" i="341"/>
  <c r="N10" i="341" s="1"/>
  <c r="O37" i="341"/>
  <c r="N37" i="341" s="1"/>
  <c r="O35" i="341"/>
  <c r="N35" i="341" s="1"/>
  <c r="O11" i="341"/>
  <c r="N11" i="341" s="1"/>
  <c r="O24" i="341"/>
  <c r="N24" i="341" s="1"/>
  <c r="O38" i="341"/>
  <c r="N38" i="341" s="1"/>
  <c r="O49" i="341"/>
  <c r="N49" i="341" s="1"/>
  <c r="O29" i="341"/>
  <c r="N29" i="341" s="1"/>
  <c r="O25" i="341"/>
  <c r="N25" i="341" s="1"/>
  <c r="O12" i="341"/>
  <c r="N12" i="341" s="1"/>
  <c r="O39" i="341"/>
  <c r="N39" i="341" s="1"/>
  <c r="O50" i="341"/>
  <c r="N50" i="341" s="1"/>
  <c r="O32" i="341"/>
  <c r="N32" i="341" s="1"/>
  <c r="O13" i="341"/>
  <c r="N13" i="341" s="1"/>
  <c r="O26" i="341"/>
  <c r="N26" i="341" s="1"/>
  <c r="O40" i="341"/>
  <c r="N40" i="341" s="1"/>
  <c r="O34" i="341"/>
  <c r="N34" i="341" s="1"/>
  <c r="O19" i="341"/>
  <c r="N19" i="341" s="1"/>
  <c r="O27" i="341"/>
  <c r="N27" i="341" s="1"/>
  <c r="O14" i="341"/>
  <c r="N14" i="341" s="1"/>
  <c r="O41" i="341"/>
  <c r="N41" i="341" s="1"/>
  <c r="O42" i="341"/>
  <c r="N42" i="341" s="1"/>
  <c r="O28" i="341"/>
  <c r="N28" i="341" s="1"/>
  <c r="O9" i="341"/>
  <c r="K17" i="335"/>
  <c r="H19" i="75"/>
  <c r="J18" i="75"/>
  <c r="J19" i="75"/>
  <c r="K24" i="75"/>
  <c r="J24" i="75"/>
  <c r="K18" i="75"/>
  <c r="J17" i="75"/>
  <c r="K17" i="75"/>
  <c r="I23" i="75"/>
  <c r="K19" i="75"/>
  <c r="K13" i="75"/>
  <c r="J23" i="75"/>
  <c r="J13" i="75"/>
  <c r="I24" i="75"/>
  <c r="K23" i="75"/>
  <c r="M169" i="287" l="1"/>
  <c r="N176" i="287"/>
  <c r="O154" i="271"/>
  <c r="O153" i="271"/>
  <c r="O155" i="271"/>
  <c r="O156" i="271"/>
  <c r="R32" i="271"/>
  <c r="M153" i="271"/>
  <c r="R153" i="271" s="1"/>
  <c r="M154" i="271"/>
  <c r="M155" i="271"/>
  <c r="M156" i="271"/>
  <c r="R129" i="271"/>
  <c r="N104" i="287"/>
  <c r="M82" i="348"/>
  <c r="N87" i="348"/>
  <c r="M16" i="348"/>
  <c r="N20" i="348"/>
  <c r="N75" i="348"/>
  <c r="M74" i="348"/>
  <c r="O72" i="341"/>
  <c r="N32" i="348"/>
  <c r="M30" i="348"/>
  <c r="M34" i="348"/>
  <c r="N36" i="348"/>
  <c r="N43" i="348"/>
  <c r="M38" i="348"/>
  <c r="M89" i="348"/>
  <c r="N90" i="348"/>
  <c r="M22" i="348"/>
  <c r="N28" i="348"/>
  <c r="M77" i="348"/>
  <c r="N80" i="348"/>
  <c r="N101" i="348"/>
  <c r="M92" i="348"/>
  <c r="N14" i="348"/>
  <c r="M11" i="348"/>
  <c r="N51" i="348"/>
  <c r="M65" i="348"/>
  <c r="M58" i="348"/>
  <c r="N72" i="348"/>
  <c r="N47" i="348"/>
  <c r="M46" i="348"/>
  <c r="O66" i="271"/>
  <c r="M66" i="271"/>
  <c r="O24" i="271"/>
  <c r="O25" i="271"/>
  <c r="O26" i="271"/>
  <c r="M24" i="271"/>
  <c r="M25" i="271"/>
  <c r="M26" i="271"/>
  <c r="O14" i="332"/>
  <c r="O21" i="332"/>
  <c r="N18" i="332"/>
  <c r="N23" i="332"/>
  <c r="N17" i="332"/>
  <c r="R125" i="271"/>
  <c r="R140" i="271"/>
  <c r="N48" i="341"/>
  <c r="R136" i="271"/>
  <c r="R113" i="271"/>
  <c r="R151" i="271"/>
  <c r="R147" i="271"/>
  <c r="R102" i="271"/>
  <c r="K25" i="335"/>
  <c r="K28" i="326"/>
  <c r="K23" i="326"/>
  <c r="K18" i="335"/>
  <c r="K20" i="335"/>
  <c r="N9" i="341"/>
  <c r="K24" i="335"/>
  <c r="K26" i="335"/>
  <c r="K27" i="326"/>
  <c r="N27" i="323"/>
  <c r="N2" i="323" s="1"/>
  <c r="M11" i="323"/>
  <c r="O61" i="271"/>
  <c r="O85" i="271"/>
  <c r="O74" i="271"/>
  <c r="O41" i="271"/>
  <c r="O23" i="271"/>
  <c r="O38" i="271"/>
  <c r="O62" i="271"/>
  <c r="O10" i="271"/>
  <c r="O63" i="271"/>
  <c r="O57" i="271"/>
  <c r="O58" i="271"/>
  <c r="O77" i="271"/>
  <c r="O83" i="271"/>
  <c r="O18" i="271"/>
  <c r="O59" i="271"/>
  <c r="O11" i="271"/>
  <c r="O21" i="271"/>
  <c r="O42" i="271"/>
  <c r="O34" i="271"/>
  <c r="O81" i="271"/>
  <c r="O35" i="271"/>
  <c r="O65" i="271"/>
  <c r="O40" i="271"/>
  <c r="O12" i="271"/>
  <c r="O16" i="271"/>
  <c r="O60" i="271"/>
  <c r="O78" i="271"/>
  <c r="O15" i="271"/>
  <c r="O39" i="271"/>
  <c r="O17" i="271"/>
  <c r="O46" i="271"/>
  <c r="O27" i="271"/>
  <c r="O84" i="271"/>
  <c r="O45" i="271"/>
  <c r="O64" i="271"/>
  <c r="O22" i="271"/>
  <c r="O82" i="271"/>
  <c r="M63" i="271"/>
  <c r="M38" i="271"/>
  <c r="M82" i="271"/>
  <c r="M22" i="271"/>
  <c r="M15" i="271"/>
  <c r="M39" i="271"/>
  <c r="M61" i="271"/>
  <c r="M23" i="271"/>
  <c r="M16" i="271"/>
  <c r="M45" i="271"/>
  <c r="M59" i="271"/>
  <c r="M58" i="271"/>
  <c r="M17" i="271"/>
  <c r="M81" i="271"/>
  <c r="M35" i="271"/>
  <c r="M41" i="271"/>
  <c r="M27" i="271"/>
  <c r="M12" i="271"/>
  <c r="M62" i="271"/>
  <c r="M40" i="271"/>
  <c r="M21" i="271"/>
  <c r="M74" i="271"/>
  <c r="M10" i="271"/>
  <c r="M84" i="271"/>
  <c r="M57" i="271"/>
  <c r="M83" i="271"/>
  <c r="M77" i="271"/>
  <c r="M11" i="271"/>
  <c r="M42" i="271"/>
  <c r="M64" i="271"/>
  <c r="M78" i="271"/>
  <c r="M34" i="271"/>
  <c r="M85" i="271"/>
  <c r="M60" i="271"/>
  <c r="M46" i="271"/>
  <c r="M65" i="271"/>
  <c r="M18" i="271"/>
  <c r="K19" i="335"/>
  <c r="K18" i="326"/>
  <c r="K19" i="326"/>
  <c r="N12" i="332"/>
  <c r="K165" i="287"/>
  <c r="K164" i="287"/>
  <c r="K161" i="287"/>
  <c r="K162" i="287" s="1"/>
  <c r="K158" i="287"/>
  <c r="K156" i="287"/>
  <c r="K153" i="287"/>
  <c r="K152" i="287"/>
  <c r="K151" i="287"/>
  <c r="K150" i="287"/>
  <c r="K149" i="287"/>
  <c r="K148" i="287"/>
  <c r="K147" i="287"/>
  <c r="K146" i="287"/>
  <c r="K145" i="287"/>
  <c r="K144" i="287"/>
  <c r="K143" i="287"/>
  <c r="K142" i="287"/>
  <c r="K141" i="287"/>
  <c r="K138" i="287"/>
  <c r="K136" i="287"/>
  <c r="K133" i="287"/>
  <c r="K132" i="287"/>
  <c r="K131" i="287"/>
  <c r="K130" i="287"/>
  <c r="K129" i="287"/>
  <c r="K128" i="287"/>
  <c r="K127" i="287"/>
  <c r="K126" i="287"/>
  <c r="K125" i="287"/>
  <c r="K124" i="287"/>
  <c r="K123" i="287"/>
  <c r="K122" i="287"/>
  <c r="K121" i="287"/>
  <c r="K120" i="287"/>
  <c r="K119" i="287"/>
  <c r="K118" i="287"/>
  <c r="K117" i="287"/>
  <c r="K116" i="287"/>
  <c r="K115" i="287"/>
  <c r="K114" i="287"/>
  <c r="K113" i="287"/>
  <c r="K112" i="287"/>
  <c r="K111" i="287"/>
  <c r="K110" i="287"/>
  <c r="K107" i="287"/>
  <c r="K106" i="287"/>
  <c r="K90" i="287"/>
  <c r="K89" i="287"/>
  <c r="K88" i="287"/>
  <c r="K87" i="287"/>
  <c r="K86" i="287"/>
  <c r="K85" i="287"/>
  <c r="K84" i="287"/>
  <c r="K83" i="287"/>
  <c r="K82" i="287"/>
  <c r="K81" i="287"/>
  <c r="K80" i="287"/>
  <c r="K79" i="287"/>
  <c r="K78" i="287"/>
  <c r="K77" i="287"/>
  <c r="K76" i="287"/>
  <c r="K75" i="287"/>
  <c r="K69" i="287"/>
  <c r="K68" i="287"/>
  <c r="K67" i="287"/>
  <c r="K66" i="287"/>
  <c r="K65" i="287"/>
  <c r="K64" i="287"/>
  <c r="K63" i="287"/>
  <c r="K61" i="287"/>
  <c r="K60" i="287"/>
  <c r="K59" i="287"/>
  <c r="K58" i="287"/>
  <c r="K54" i="287"/>
  <c r="K53" i="287"/>
  <c r="K52" i="287"/>
  <c r="K49" i="287"/>
  <c r="K47" i="287"/>
  <c r="K46" i="287"/>
  <c r="K45" i="287"/>
  <c r="K44" i="287"/>
  <c r="K43" i="287"/>
  <c r="K42" i="287"/>
  <c r="K39" i="287"/>
  <c r="K38" i="287"/>
  <c r="K37" i="287"/>
  <c r="K36" i="287"/>
  <c r="K35" i="287"/>
  <c r="K34" i="287"/>
  <c r="K33" i="287"/>
  <c r="K32" i="287"/>
  <c r="K31" i="287"/>
  <c r="K30" i="287"/>
  <c r="K29" i="287"/>
  <c r="K28" i="287"/>
  <c r="K27" i="287"/>
  <c r="K26" i="287"/>
  <c r="K25" i="287"/>
  <c r="K23" i="287"/>
  <c r="K22" i="287"/>
  <c r="K21" i="287"/>
  <c r="K20" i="287"/>
  <c r="K19" i="287"/>
  <c r="K18" i="287"/>
  <c r="K17" i="287"/>
  <c r="K16" i="287"/>
  <c r="K15" i="287"/>
  <c r="K14" i="287"/>
  <c r="K13" i="287"/>
  <c r="K12" i="287"/>
  <c r="K11" i="287"/>
  <c r="N8" i="287"/>
  <c r="N5" i="287"/>
  <c r="I3" i="287" a="1"/>
  <c r="I3" i="287" s="1"/>
  <c r="I2" i="287" a="1"/>
  <c r="I2" i="287" s="1"/>
  <c r="E22" i="75"/>
  <c r="R156" i="271" l="1"/>
  <c r="R154" i="271"/>
  <c r="R157" i="271"/>
  <c r="R159" i="271"/>
  <c r="R158" i="271"/>
  <c r="R155" i="271"/>
  <c r="K1" i="348"/>
  <c r="E5" i="348" s="1"/>
  <c r="B7" i="323"/>
  <c r="N102" i="348"/>
  <c r="R39" i="271"/>
  <c r="K29" i="326"/>
  <c r="R66" i="271"/>
  <c r="R26" i="271"/>
  <c r="R24" i="271"/>
  <c r="R25" i="271"/>
  <c r="O25" i="332"/>
  <c r="B7" i="332" s="1"/>
  <c r="R64" i="271"/>
  <c r="R84" i="271"/>
  <c r="L1" i="332"/>
  <c r="G5" i="332" s="1"/>
  <c r="R57" i="271"/>
  <c r="R10" i="271"/>
  <c r="R62" i="271"/>
  <c r="R17" i="271"/>
  <c r="L1" i="341"/>
  <c r="H1" i="341" s="1"/>
  <c r="K139" i="287"/>
  <c r="K20" i="326"/>
  <c r="K27" i="335"/>
  <c r="R88" i="271"/>
  <c r="R89" i="271" s="1"/>
  <c r="R74" i="271"/>
  <c r="R75" i="271" s="1"/>
  <c r="R81" i="271"/>
  <c r="K1" i="323"/>
  <c r="F5" i="323" s="1"/>
  <c r="K56" i="287"/>
  <c r="K70" i="287"/>
  <c r="K108" i="287"/>
  <c r="K154" i="287"/>
  <c r="K134" i="287"/>
  <c r="K50" i="287"/>
  <c r="K167" i="287"/>
  <c r="R15" i="271"/>
  <c r="R85" i="271"/>
  <c r="R27" i="271"/>
  <c r="R35" i="271"/>
  <c r="R45" i="271"/>
  <c r="R12" i="271"/>
  <c r="R41" i="271"/>
  <c r="R58" i="271"/>
  <c r="R52" i="271"/>
  <c r="K21" i="335"/>
  <c r="R59" i="271"/>
  <c r="R46" i="271"/>
  <c r="R16" i="271"/>
  <c r="R82" i="271"/>
  <c r="R22" i="271"/>
  <c r="R60" i="271"/>
  <c r="R40" i="271"/>
  <c r="R34" i="271"/>
  <c r="R21" i="271"/>
  <c r="R83" i="271"/>
  <c r="R63" i="271"/>
  <c r="R38" i="271"/>
  <c r="R61" i="271"/>
  <c r="N7" i="323"/>
  <c r="D4" i="341"/>
  <c r="O2" i="341"/>
  <c r="R78" i="271"/>
  <c r="R65" i="271"/>
  <c r="R42" i="271"/>
  <c r="R11" i="271"/>
  <c r="R18" i="271"/>
  <c r="R77" i="271"/>
  <c r="R23" i="271"/>
  <c r="R67" i="271"/>
  <c r="K24" i="326"/>
  <c r="K91" i="287"/>
  <c r="K159" i="287"/>
  <c r="L12" i="287"/>
  <c r="L13" i="287"/>
  <c r="L14" i="287"/>
  <c r="L15" i="287"/>
  <c r="L16" i="287"/>
  <c r="L17" i="287"/>
  <c r="N17" i="287" s="1"/>
  <c r="L18" i="287"/>
  <c r="L19" i="287"/>
  <c r="L20" i="287"/>
  <c r="L21" i="287"/>
  <c r="L22" i="287"/>
  <c r="L23" i="287"/>
  <c r="L25" i="287"/>
  <c r="L26" i="287"/>
  <c r="L27" i="287"/>
  <c r="L28" i="287"/>
  <c r="L29" i="287"/>
  <c r="L30" i="287"/>
  <c r="L31" i="287"/>
  <c r="L32" i="287"/>
  <c r="L33" i="287"/>
  <c r="L34" i="287"/>
  <c r="L35" i="287"/>
  <c r="L36" i="287"/>
  <c r="L37" i="287"/>
  <c r="L38" i="287"/>
  <c r="L39" i="287"/>
  <c r="L42" i="287"/>
  <c r="L43" i="287"/>
  <c r="L44" i="287"/>
  <c r="L45" i="287"/>
  <c r="L46" i="287"/>
  <c r="L47" i="287"/>
  <c r="L49" i="287"/>
  <c r="L52" i="287"/>
  <c r="N52" i="287" s="1"/>
  <c r="L53" i="287"/>
  <c r="L54" i="287"/>
  <c r="L58" i="287"/>
  <c r="N58" i="287" s="1"/>
  <c r="L59" i="287"/>
  <c r="L60" i="287"/>
  <c r="L61" i="287"/>
  <c r="L63" i="287"/>
  <c r="L64" i="287"/>
  <c r="L65" i="287"/>
  <c r="L66" i="287"/>
  <c r="N66" i="287" s="1"/>
  <c r="L67" i="287"/>
  <c r="L68" i="287"/>
  <c r="L69" i="287"/>
  <c r="L75" i="287"/>
  <c r="L76" i="287"/>
  <c r="L77" i="287"/>
  <c r="L78" i="287"/>
  <c r="L79" i="287"/>
  <c r="L80" i="287"/>
  <c r="L81" i="287"/>
  <c r="L82" i="287"/>
  <c r="L83" i="287"/>
  <c r="L84" i="287"/>
  <c r="L85" i="287"/>
  <c r="L86" i="287"/>
  <c r="L87" i="287"/>
  <c r="N87" i="287" s="1"/>
  <c r="L88" i="287"/>
  <c r="L89" i="287"/>
  <c r="L90" i="287"/>
  <c r="L106" i="287"/>
  <c r="N106" i="287" s="1"/>
  <c r="L107" i="287"/>
  <c r="L110" i="287"/>
  <c r="N110" i="287" s="1"/>
  <c r="L111" i="287"/>
  <c r="L112" i="287"/>
  <c r="L113" i="287"/>
  <c r="L114" i="287"/>
  <c r="L115" i="287"/>
  <c r="L116" i="287"/>
  <c r="L117" i="287"/>
  <c r="L118" i="287"/>
  <c r="L119" i="287"/>
  <c r="L120" i="287"/>
  <c r="L121" i="287"/>
  <c r="L122" i="287"/>
  <c r="L123" i="287"/>
  <c r="L124" i="287"/>
  <c r="L125" i="287"/>
  <c r="L126" i="287"/>
  <c r="L127" i="287"/>
  <c r="L128" i="287"/>
  <c r="L129" i="287"/>
  <c r="L130" i="287"/>
  <c r="N130" i="287" s="1"/>
  <c r="L131" i="287"/>
  <c r="L132" i="287"/>
  <c r="L133" i="287"/>
  <c r="L136" i="287"/>
  <c r="N136" i="287" s="1"/>
  <c r="L138" i="287"/>
  <c r="L141" i="287"/>
  <c r="N141" i="287" s="1"/>
  <c r="L142" i="287"/>
  <c r="L143" i="287"/>
  <c r="L144" i="287"/>
  <c r="L145" i="287"/>
  <c r="L146" i="287"/>
  <c r="L147" i="287"/>
  <c r="L148" i="287"/>
  <c r="L149" i="287"/>
  <c r="L150" i="287"/>
  <c r="N150" i="287" s="1"/>
  <c r="L151" i="287"/>
  <c r="L152" i="287"/>
  <c r="L153" i="287"/>
  <c r="L156" i="287"/>
  <c r="N156" i="287" s="1"/>
  <c r="L158" i="287"/>
  <c r="N158" i="287" s="1"/>
  <c r="L161" i="287"/>
  <c r="N161" i="287" s="1"/>
  <c r="L164" i="287"/>
  <c r="N164" i="287" s="1"/>
  <c r="L165" i="287"/>
  <c r="L11" i="287"/>
  <c r="N11" i="287" s="1"/>
  <c r="K30" i="326" l="1"/>
  <c r="K2" i="326" s="1"/>
  <c r="K177" i="287"/>
  <c r="N6" i="287" s="1"/>
  <c r="R160" i="271"/>
  <c r="K28" i="335"/>
  <c r="K2" i="335" s="1"/>
  <c r="B7" i="348"/>
  <c r="N2" i="348"/>
  <c r="O2" i="332"/>
  <c r="H1" i="335"/>
  <c r="N151" i="287"/>
  <c r="M151" i="287" s="1"/>
  <c r="N149" i="287"/>
  <c r="M149" i="287" s="1"/>
  <c r="N147" i="287"/>
  <c r="M147" i="287" s="1"/>
  <c r="N145" i="287"/>
  <c r="M145" i="287" s="1"/>
  <c r="N143" i="287"/>
  <c r="M143" i="287" s="1"/>
  <c r="N132" i="287"/>
  <c r="M132" i="287" s="1"/>
  <c r="N128" i="287"/>
  <c r="M128" i="287" s="1"/>
  <c r="N126" i="287"/>
  <c r="M126" i="287" s="1"/>
  <c r="N124" i="287"/>
  <c r="M124" i="287" s="1"/>
  <c r="N122" i="287"/>
  <c r="M122" i="287" s="1"/>
  <c r="N120" i="287"/>
  <c r="M120" i="287" s="1"/>
  <c r="N118" i="287"/>
  <c r="M118" i="287" s="1"/>
  <c r="N116" i="287"/>
  <c r="M116" i="287" s="1"/>
  <c r="N114" i="287"/>
  <c r="M114" i="287" s="1"/>
  <c r="N112" i="287"/>
  <c r="M112" i="287" s="1"/>
  <c r="N89" i="287"/>
  <c r="M89" i="287" s="1"/>
  <c r="N85" i="287"/>
  <c r="M85" i="287" s="1"/>
  <c r="N83" i="287"/>
  <c r="M83" i="287" s="1"/>
  <c r="N81" i="287"/>
  <c r="M81" i="287" s="1"/>
  <c r="N79" i="287"/>
  <c r="M79" i="287" s="1"/>
  <c r="N77" i="287"/>
  <c r="M77" i="287" s="1"/>
  <c r="N75" i="287"/>
  <c r="M75" i="287" s="1"/>
  <c r="N68" i="287"/>
  <c r="M68" i="287" s="1"/>
  <c r="N64" i="287"/>
  <c r="M64" i="287" s="1"/>
  <c r="N61" i="287"/>
  <c r="M61" i="287" s="1"/>
  <c r="N59" i="287"/>
  <c r="M59" i="287" s="1"/>
  <c r="N54" i="287"/>
  <c r="M54" i="287" s="1"/>
  <c r="N49" i="287"/>
  <c r="M49" i="287" s="1"/>
  <c r="N46" i="287"/>
  <c r="M46" i="287" s="1"/>
  <c r="N44" i="287"/>
  <c r="M44" i="287" s="1"/>
  <c r="N42" i="287"/>
  <c r="M42" i="287" s="1"/>
  <c r="N38" i="287"/>
  <c r="M38" i="287" s="1"/>
  <c r="N36" i="287"/>
  <c r="M36" i="287" s="1"/>
  <c r="N34" i="287"/>
  <c r="M34" i="287" s="1"/>
  <c r="N32" i="287"/>
  <c r="M32" i="287" s="1"/>
  <c r="N30" i="287"/>
  <c r="M30" i="287" s="1"/>
  <c r="N28" i="287"/>
  <c r="M28" i="287" s="1"/>
  <c r="N26" i="287"/>
  <c r="M26" i="287" s="1"/>
  <c r="N23" i="287"/>
  <c r="M23" i="287" s="1"/>
  <c r="N21" i="287"/>
  <c r="M21" i="287" s="1"/>
  <c r="N19" i="287"/>
  <c r="M19" i="287" s="1"/>
  <c r="N15" i="287"/>
  <c r="M15" i="287" s="1"/>
  <c r="N13" i="287"/>
  <c r="M13" i="287" s="1"/>
  <c r="N153" i="287"/>
  <c r="M153" i="287" s="1"/>
  <c r="N165" i="287"/>
  <c r="M165" i="287" s="1"/>
  <c r="N152" i="287"/>
  <c r="M152" i="287" s="1"/>
  <c r="N148" i="287"/>
  <c r="M148" i="287" s="1"/>
  <c r="N146" i="287"/>
  <c r="M146" i="287" s="1"/>
  <c r="N144" i="287"/>
  <c r="M144" i="287" s="1"/>
  <c r="N142" i="287"/>
  <c r="M142" i="287" s="1"/>
  <c r="N138" i="287"/>
  <c r="M138" i="287" s="1"/>
  <c r="N133" i="287"/>
  <c r="M133" i="287" s="1"/>
  <c r="N131" i="287"/>
  <c r="M131" i="287" s="1"/>
  <c r="N129" i="287"/>
  <c r="M129" i="287" s="1"/>
  <c r="N127" i="287"/>
  <c r="M127" i="287" s="1"/>
  <c r="N125" i="287"/>
  <c r="M125" i="287" s="1"/>
  <c r="N123" i="287"/>
  <c r="M123" i="287" s="1"/>
  <c r="N121" i="287"/>
  <c r="M121" i="287" s="1"/>
  <c r="N119" i="287"/>
  <c r="M119" i="287" s="1"/>
  <c r="N117" i="287"/>
  <c r="M117" i="287" s="1"/>
  <c r="N115" i="287"/>
  <c r="M115" i="287" s="1"/>
  <c r="N113" i="287"/>
  <c r="M113" i="287" s="1"/>
  <c r="N111" i="287"/>
  <c r="M111" i="287" s="1"/>
  <c r="N107" i="287"/>
  <c r="M107" i="287" s="1"/>
  <c r="N90" i="287"/>
  <c r="M90" i="287" s="1"/>
  <c r="N88" i="287"/>
  <c r="M88" i="287" s="1"/>
  <c r="N86" i="287"/>
  <c r="M86" i="287" s="1"/>
  <c r="N84" i="287"/>
  <c r="M84" i="287" s="1"/>
  <c r="N82" i="287"/>
  <c r="M82" i="287" s="1"/>
  <c r="N80" i="287"/>
  <c r="M80" i="287" s="1"/>
  <c r="N78" i="287"/>
  <c r="M78" i="287" s="1"/>
  <c r="N76" i="287"/>
  <c r="M76" i="287" s="1"/>
  <c r="N69" i="287"/>
  <c r="M69" i="287" s="1"/>
  <c r="N67" i="287"/>
  <c r="M67" i="287" s="1"/>
  <c r="N65" i="287"/>
  <c r="M65" i="287" s="1"/>
  <c r="N63" i="287"/>
  <c r="M63" i="287" s="1"/>
  <c r="N60" i="287"/>
  <c r="M60" i="287" s="1"/>
  <c r="N53" i="287"/>
  <c r="M53" i="287" s="1"/>
  <c r="N47" i="287"/>
  <c r="M47" i="287" s="1"/>
  <c r="N45" i="287"/>
  <c r="M45" i="287" s="1"/>
  <c r="N43" i="287"/>
  <c r="M43" i="287" s="1"/>
  <c r="N39" i="287"/>
  <c r="M39" i="287" s="1"/>
  <c r="N37" i="287"/>
  <c r="M37" i="287" s="1"/>
  <c r="N35" i="287"/>
  <c r="M35" i="287" s="1"/>
  <c r="N33" i="287"/>
  <c r="M33" i="287" s="1"/>
  <c r="N31" i="287"/>
  <c r="M31" i="287" s="1"/>
  <c r="N29" i="287"/>
  <c r="M29" i="287" s="1"/>
  <c r="N27" i="287"/>
  <c r="M27" i="287" s="1"/>
  <c r="N25" i="287"/>
  <c r="M25" i="287" s="1"/>
  <c r="N22" i="287"/>
  <c r="M22" i="287" s="1"/>
  <c r="N20" i="287"/>
  <c r="M20" i="287" s="1"/>
  <c r="N18" i="287"/>
  <c r="M18" i="287" s="1"/>
  <c r="N16" i="287"/>
  <c r="M16" i="287" s="1"/>
  <c r="N14" i="287"/>
  <c r="M14" i="287" s="1"/>
  <c r="N12" i="287"/>
  <c r="M12" i="287" s="1"/>
  <c r="L154" i="287"/>
  <c r="R72" i="271"/>
  <c r="R13" i="271"/>
  <c r="R28" i="271"/>
  <c r="R79" i="271"/>
  <c r="R43" i="271"/>
  <c r="R36" i="271"/>
  <c r="R47" i="271"/>
  <c r="R19" i="271"/>
  <c r="R86" i="271"/>
  <c r="L50" i="287"/>
  <c r="H1" i="326"/>
  <c r="L167" i="287"/>
  <c r="L91" i="287"/>
  <c r="L162" i="287"/>
  <c r="L159" i="287"/>
  <c r="L139" i="287"/>
  <c r="L134" i="287"/>
  <c r="L108" i="287"/>
  <c r="L70" i="287"/>
  <c r="L56" i="287"/>
  <c r="E50" i="75"/>
  <c r="E30" i="75"/>
  <c r="E23" i="75"/>
  <c r="E27" i="75"/>
  <c r="E17" i="75"/>
  <c r="E20" i="75" l="1"/>
  <c r="R161" i="271"/>
  <c r="B6" i="271" s="1"/>
  <c r="L177" i="287"/>
  <c r="E28" i="75"/>
  <c r="E25" i="75"/>
  <c r="N7" i="348"/>
  <c r="E32" i="75"/>
  <c r="O7" i="332"/>
  <c r="E51" i="75"/>
  <c r="N56" i="287"/>
  <c r="M164" i="287"/>
  <c r="N167" i="287"/>
  <c r="N50" i="287"/>
  <c r="M58" i="287"/>
  <c r="N70" i="287"/>
  <c r="M106" i="287"/>
  <c r="N108" i="287"/>
  <c r="M110" i="287"/>
  <c r="N134" i="287"/>
  <c r="M136" i="287"/>
  <c r="N139" i="287"/>
  <c r="M141" i="287"/>
  <c r="N154" i="287"/>
  <c r="M156" i="287"/>
  <c r="N159" i="287"/>
  <c r="M161" i="287"/>
  <c r="N162" i="287"/>
  <c r="N91" i="287"/>
  <c r="M158" i="287"/>
  <c r="M150" i="287"/>
  <c r="M130" i="287"/>
  <c r="M87" i="287"/>
  <c r="M52" i="287"/>
  <c r="M66" i="287"/>
  <c r="M17" i="287"/>
  <c r="M11" i="287"/>
  <c r="N177" i="287" l="1"/>
  <c r="B7" i="287" s="1"/>
  <c r="K1" i="287"/>
  <c r="N2" i="287" l="1"/>
  <c r="E14" i="75"/>
  <c r="N7" i="287" l="1"/>
  <c r="N3" i="287"/>
  <c r="J177" i="287"/>
  <c r="N4" i="287" s="1"/>
  <c r="G14" i="75"/>
  <c r="F14" i="75"/>
  <c r="E5" i="287" l="1"/>
  <c r="I1" i="271" l="1"/>
  <c r="I2" i="271" l="1"/>
  <c r="R5" i="271" l="1"/>
  <c r="P1" i="271" l="1"/>
  <c r="R6" i="271"/>
  <c r="R3" i="271" l="1"/>
  <c r="R4" i="271"/>
  <c r="F13" i="75"/>
  <c r="G13" i="75"/>
  <c r="F15" i="75" l="1"/>
  <c r="F39" i="75" s="1"/>
  <c r="F42" i="75" s="1"/>
  <c r="R2" i="271"/>
  <c r="E13" i="75"/>
  <c r="E15" i="75" l="1"/>
  <c r="E39" i="75" s="1"/>
  <c r="E42" i="75" s="1"/>
  <c r="H1" i="75"/>
  <c r="E52" i="75" l="1"/>
  <c r="E55" i="75" s="1"/>
  <c r="F51" i="75"/>
  <c r="F52" i="75" s="1"/>
  <c r="F55" i="75" s="1"/>
  <c r="E2" i="35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<sst xmlns="http://schemas.openxmlformats.org/spreadsheetml/2006/main" count="5730" uniqueCount="1399">
  <si>
    <t>Unterhaltsreinigung</t>
  </si>
  <si>
    <t>Pos.</t>
  </si>
  <si>
    <t xml:space="preserve">Raumart </t>
  </si>
  <si>
    <t>Etage</t>
  </si>
  <si>
    <t>LV</t>
  </si>
  <si>
    <t>Flur</t>
  </si>
  <si>
    <t>GS</t>
  </si>
  <si>
    <t>AG</t>
  </si>
  <si>
    <t>Grundfläche:</t>
  </si>
  <si>
    <t>Reinigungsfläche:</t>
  </si>
  <si>
    <t>EP Reinigungsfläche:</t>
  </si>
  <si>
    <t>Produktivstunden:</t>
  </si>
  <si>
    <t>Durchschnittsleistung:</t>
  </si>
  <si>
    <t>Angebotswert:</t>
  </si>
  <si>
    <t>R-Nr.</t>
  </si>
  <si>
    <t>Los:</t>
  </si>
  <si>
    <t>Büro</t>
  </si>
  <si>
    <t>h / Jahr</t>
  </si>
  <si>
    <t>Leistg:</t>
  </si>
  <si>
    <t>Datenherkunft:</t>
  </si>
  <si>
    <t>Objekt:</t>
  </si>
  <si>
    <t>Stand:</t>
  </si>
  <si>
    <t>Bodenbelag</t>
  </si>
  <si>
    <t>Fläche
(m²)</t>
  </si>
  <si>
    <t>Intervall
(Jahr)</t>
  </si>
  <si>
    <t>EP-RG 
(€)</t>
  </si>
  <si>
    <t>GP-Jahr
(€)</t>
  </si>
  <si>
    <t>Legende:</t>
  </si>
  <si>
    <t>Pos.:</t>
  </si>
  <si>
    <t>Position</t>
  </si>
  <si>
    <t>h:</t>
  </si>
  <si>
    <t>Stunden</t>
  </si>
  <si>
    <t>Raumnummer</t>
  </si>
  <si>
    <t>EP-RG:</t>
  </si>
  <si>
    <t>Einheitspreis pro Reinigung</t>
  </si>
  <si>
    <t xml:space="preserve">LV: </t>
  </si>
  <si>
    <t>Leistungsverzeichnis</t>
  </si>
  <si>
    <t>KR:</t>
  </si>
  <si>
    <t>keine Reinigung</t>
  </si>
  <si>
    <t>SR:</t>
  </si>
  <si>
    <t>Sonderreinigung</t>
  </si>
  <si>
    <t>D</t>
  </si>
  <si>
    <t>zu reinigende Räume:</t>
  </si>
  <si>
    <t xml:space="preserve">Kalkulatorischer Stundenverrechnungssatz: </t>
  </si>
  <si>
    <t>C1</t>
  </si>
  <si>
    <t>C2</t>
  </si>
  <si>
    <t>Funktionsraum</t>
  </si>
  <si>
    <t>E1</t>
  </si>
  <si>
    <t>E2</t>
  </si>
  <si>
    <t>E3</t>
  </si>
  <si>
    <t>Aufzug</t>
  </si>
  <si>
    <t>G1</t>
  </si>
  <si>
    <t>G2</t>
  </si>
  <si>
    <t>Küche</t>
  </si>
  <si>
    <t>K</t>
  </si>
  <si>
    <t>M</t>
  </si>
  <si>
    <t>Gewerk</t>
  </si>
  <si>
    <t>Leistung</t>
  </si>
  <si>
    <t>UR</t>
  </si>
  <si>
    <t>Gewerk:</t>
  </si>
  <si>
    <t>GP-Jahr:</t>
  </si>
  <si>
    <t xml:space="preserve">Zusammenfassung der Angebotswerte </t>
  </si>
  <si>
    <t>Angaben zum Angebot</t>
  </si>
  <si>
    <t>Jährlicher Angebotswert ohne Ust. (€)</t>
  </si>
  <si>
    <t>Windfang</t>
  </si>
  <si>
    <t>KR</t>
  </si>
  <si>
    <t>B</t>
  </si>
  <si>
    <t>Summe Los 1</t>
  </si>
  <si>
    <t>Summe Los 2</t>
  </si>
  <si>
    <t xml:space="preserve">Höchste zulässige Reinigungsleistung (m²/h): </t>
  </si>
  <si>
    <t>Einheit</t>
  </si>
  <si>
    <t>Hoher Feiertag</t>
  </si>
  <si>
    <t>ZS</t>
  </si>
  <si>
    <t xml:space="preserve">Los </t>
  </si>
  <si>
    <t>Objekt</t>
  </si>
  <si>
    <t>Jährliche Produktivstunden (h)</t>
  </si>
  <si>
    <t>Gesamtsumme</t>
  </si>
  <si>
    <t>Los 1</t>
  </si>
  <si>
    <t>Los 2</t>
  </si>
  <si>
    <t>Bereich</t>
  </si>
  <si>
    <t>Intervall:</t>
  </si>
  <si>
    <t>Glasreinigung</t>
  </si>
  <si>
    <t>GESAMTSUMME</t>
  </si>
  <si>
    <t>Grundreinigung</t>
  </si>
  <si>
    <t>Fliesen</t>
  </si>
  <si>
    <t>Behinderten WC</t>
  </si>
  <si>
    <t>Vorraum</t>
  </si>
  <si>
    <t>Zwischensumme</t>
  </si>
  <si>
    <t>Linoleum</t>
  </si>
  <si>
    <t>Parkett</t>
  </si>
  <si>
    <t>Kasse</t>
  </si>
  <si>
    <t>*</t>
  </si>
  <si>
    <t xml:space="preserve">GP-Jahr
(€) </t>
  </si>
  <si>
    <t>STVS:</t>
  </si>
  <si>
    <t>Stundenverrechnungssatz</t>
  </si>
  <si>
    <t>Sonntag / Feiertag</t>
  </si>
  <si>
    <t>5:00 -22:00 Uhr</t>
  </si>
  <si>
    <t>KSTVS:</t>
  </si>
  <si>
    <t>Intervall
(Woche)</t>
  </si>
  <si>
    <t>Kalkulatorischer Stundenverrechnungssatz 
ohne Ust. (€)</t>
  </si>
  <si>
    <t>LV:</t>
  </si>
  <si>
    <t>Umsatzsteuersatz (%)</t>
  </si>
  <si>
    <t>Alle Angaben zu Angebotswerten sind in Euro ohne Umsatzsteuer anzugeben! Im Zweifellsfall gelten die Angebotswerte aus den Preisblättern.</t>
  </si>
  <si>
    <t>Los 1 Angebotspreis inkl. Ust.  für 1 Jahr</t>
  </si>
  <si>
    <t>Los 2 Angebotspreis inkl. Ust.  für 1 Jahr</t>
  </si>
  <si>
    <t>Zur Berechnung des Angebotspreises wird die Umsatzsteuer zum Schluss hinzugerechnet.</t>
  </si>
  <si>
    <t>SR</t>
  </si>
  <si>
    <t>Sonderreinigung (auf Abruf)</t>
  </si>
  <si>
    <t>Tagesdienst</t>
  </si>
  <si>
    <t>TD</t>
  </si>
  <si>
    <t xml:space="preserve">Tagesdienst </t>
  </si>
  <si>
    <t>TD:</t>
  </si>
  <si>
    <t>Einsatzzeitraum</t>
  </si>
  <si>
    <t>Stunden pro Jahr</t>
  </si>
  <si>
    <t>Reinigung erfolgt:</t>
  </si>
  <si>
    <t>Reinigung erfolgt</t>
  </si>
  <si>
    <t>Zwischenreinigung</t>
  </si>
  <si>
    <t xml:space="preserve">KSTVS: </t>
  </si>
  <si>
    <t>kalkulatorischer Stundenverrechnungssatz</t>
  </si>
  <si>
    <t xml:space="preserve">EP-RG: </t>
  </si>
  <si>
    <t xml:space="preserve">GP-Jahr: </t>
  </si>
  <si>
    <t>Gesamtpreis pro Jahr ohne Ust.</t>
  </si>
  <si>
    <t>Werktag</t>
  </si>
  <si>
    <t>Sonn-/Feiertag</t>
  </si>
  <si>
    <t>Zoo Leipzig GmbH</t>
  </si>
  <si>
    <t>öffentlicher Bereich</t>
  </si>
  <si>
    <t>Intervall (Woche)</t>
  </si>
  <si>
    <t>Pfaffendorfer Straße 29</t>
  </si>
  <si>
    <t>04105 Leipzig</t>
  </si>
  <si>
    <t>Weißer Saal</t>
  </si>
  <si>
    <t>Urwalddorf</t>
  </si>
  <si>
    <t>Hacienda Zoo</t>
  </si>
  <si>
    <t>Hacienda Rosenthal</t>
  </si>
  <si>
    <t>Teichcafe Cont.</t>
  </si>
  <si>
    <t>Africa Lodge</t>
  </si>
  <si>
    <t>Kassen</t>
  </si>
  <si>
    <t>Zoo-Shop</t>
  </si>
  <si>
    <t>Zooshop</t>
  </si>
  <si>
    <t>Masterplan Cont.</t>
  </si>
  <si>
    <t>Gondwanahalle</t>
  </si>
  <si>
    <t>Kongreßhalle Süd</t>
  </si>
  <si>
    <t>Zooausgang</t>
  </si>
  <si>
    <t>Bärenburg</t>
  </si>
  <si>
    <t>Spielanlage</t>
  </si>
  <si>
    <t>Toilette D mit Vorraum</t>
  </si>
  <si>
    <t>Toilette H mit Vorraum</t>
  </si>
  <si>
    <t>Behinderten WC D und H</t>
  </si>
  <si>
    <t>Estrich mit Anstrich</t>
  </si>
  <si>
    <t>Behindertentoilette</t>
  </si>
  <si>
    <t xml:space="preserve">Vorraum   </t>
  </si>
  <si>
    <t>Gang</t>
  </si>
  <si>
    <t>Toilette D</t>
  </si>
  <si>
    <t>Toilette H</t>
  </si>
  <si>
    <t>Bahnenbelag</t>
  </si>
  <si>
    <t>Estrich m. Beschichtung</t>
  </si>
  <si>
    <t>Behindertentoilette EG</t>
  </si>
  <si>
    <t>Behindertentoilette 1 OG</t>
  </si>
  <si>
    <t>Kassenraum</t>
  </si>
  <si>
    <t>Sanitär</t>
  </si>
  <si>
    <t>Showroom</t>
  </si>
  <si>
    <t>Shop</t>
  </si>
  <si>
    <t>Raum Schließfächer UG</t>
  </si>
  <si>
    <t>Werksteinboden</t>
  </si>
  <si>
    <t>grober Naturstein</t>
  </si>
  <si>
    <t>Toilette D UG</t>
  </si>
  <si>
    <t>Toilette H UG</t>
  </si>
  <si>
    <t>Wickelraum UG</t>
  </si>
  <si>
    <t>Toilette D Ausgang</t>
  </si>
  <si>
    <t>Toilette H Ausgang</t>
  </si>
  <si>
    <t>Sanitär Eventbereich</t>
  </si>
  <si>
    <t>Beschichtung</t>
  </si>
  <si>
    <t>Garderobe Eventbereich</t>
  </si>
  <si>
    <t>Naturstein</t>
  </si>
  <si>
    <t>Foyer Eventbereich</t>
  </si>
  <si>
    <t>Windfang Foyer</t>
  </si>
  <si>
    <t>Sauberlaufzone</t>
  </si>
  <si>
    <t>Flure Eventbereich</t>
  </si>
  <si>
    <t>Beton unbehandelt</t>
  </si>
  <si>
    <t>Sanitär Tempelfoyer</t>
  </si>
  <si>
    <t>Aussichtsplattform</t>
  </si>
  <si>
    <t>Holzdielen</t>
  </si>
  <si>
    <t>Aussichtsplattform Treppe</t>
  </si>
  <si>
    <t>Aussichtsplattform Fahrstuhl</t>
  </si>
  <si>
    <t>Sanitär UG inkl. Außentreppe</t>
  </si>
  <si>
    <t>Fliesen/Werkstein</t>
  </si>
  <si>
    <t>Toilette D mit Wickelraum+Vorraum</t>
  </si>
  <si>
    <t xml:space="preserve">Toilette D </t>
  </si>
  <si>
    <t>Wickelraum</t>
  </si>
  <si>
    <t>Prägebeton</t>
  </si>
  <si>
    <t>Pflaster / Holz</t>
  </si>
  <si>
    <t>N</t>
  </si>
  <si>
    <t>Glasart</t>
  </si>
  <si>
    <t>nicht öffentlicher Bereich</t>
  </si>
  <si>
    <t>Neues VG</t>
  </si>
  <si>
    <t>EG</t>
  </si>
  <si>
    <t xml:space="preserve">Neues VG </t>
  </si>
  <si>
    <t>OG</t>
  </si>
  <si>
    <t>2. OG</t>
  </si>
  <si>
    <t>Futterküche</t>
  </si>
  <si>
    <t>Veterinärgebäude</t>
  </si>
  <si>
    <t>Safari-Büro</t>
  </si>
  <si>
    <t>Keller</t>
  </si>
  <si>
    <t>1. OG</t>
  </si>
  <si>
    <t>2.OG</t>
  </si>
  <si>
    <t>Aquarium</t>
  </si>
  <si>
    <t>Tigertaiga</t>
  </si>
  <si>
    <t>Besucherkassen</t>
  </si>
  <si>
    <t>EG/OG</t>
  </si>
  <si>
    <t>UG</t>
  </si>
  <si>
    <t>Treppenhaus</t>
  </si>
  <si>
    <t>Eingang</t>
  </si>
  <si>
    <t>Eingangsstufe</t>
  </si>
  <si>
    <t>Flur/Wartebereich</t>
  </si>
  <si>
    <t>Pförtner</t>
  </si>
  <si>
    <t>Freundeskreis</t>
  </si>
  <si>
    <t>Sitzungszimmer</t>
  </si>
  <si>
    <t>Bodenplatte außen</t>
  </si>
  <si>
    <t>Wendeltreppe</t>
  </si>
  <si>
    <t>Lager Freundeskreis</t>
  </si>
  <si>
    <t>Technikraum</t>
  </si>
  <si>
    <t>Cafeteria</t>
  </si>
  <si>
    <t>Bistro</t>
  </si>
  <si>
    <t>Flur/Besprechung</t>
  </si>
  <si>
    <t>Foyer/Besprechung</t>
  </si>
  <si>
    <t>Besprechungszimmer 3</t>
  </si>
  <si>
    <t>Teeküche</t>
  </si>
  <si>
    <t>Flur/Kopierer</t>
  </si>
  <si>
    <t>Besprechungszimmer 1+2+SO</t>
  </si>
  <si>
    <t>Büro's</t>
  </si>
  <si>
    <t>Brücke</t>
  </si>
  <si>
    <t>Bibliothek</t>
  </si>
  <si>
    <t>Serverraum</t>
  </si>
  <si>
    <t>Archiv</t>
  </si>
  <si>
    <t>Außenterasse</t>
  </si>
  <si>
    <t>Technikräume</t>
  </si>
  <si>
    <t>Foyer</t>
  </si>
  <si>
    <t>Umkleideräume</t>
  </si>
  <si>
    <t>Kleiderkammer</t>
  </si>
  <si>
    <t>Trockenraum</t>
  </si>
  <si>
    <t>WC</t>
  </si>
  <si>
    <t>Futtermeister</t>
  </si>
  <si>
    <t>Technik EG + OG</t>
  </si>
  <si>
    <t>Flure</t>
  </si>
  <si>
    <t>OP1 / OP2</t>
  </si>
  <si>
    <t>Vorraum OP</t>
  </si>
  <si>
    <t>Apotheke</t>
  </si>
  <si>
    <t>Dusche / WC</t>
  </si>
  <si>
    <t>Hausanschlußraum</t>
  </si>
  <si>
    <t>Büros/Besprechung</t>
  </si>
  <si>
    <t>Flur, Windfang</t>
  </si>
  <si>
    <t>Technik</t>
  </si>
  <si>
    <t>Lager</t>
  </si>
  <si>
    <t>Zoo-Schule</t>
  </si>
  <si>
    <t>Treppe</t>
  </si>
  <si>
    <t>Labor</t>
  </si>
  <si>
    <t>Pavillon</t>
  </si>
  <si>
    <t>Veranda (Außenbereich)</t>
  </si>
  <si>
    <t>Treppenhaus I</t>
  </si>
  <si>
    <t>Treppenhaus II</t>
  </si>
  <si>
    <t>Treppenhaus III</t>
  </si>
  <si>
    <t xml:space="preserve">Büro </t>
  </si>
  <si>
    <t>1.Hilferaum</t>
  </si>
  <si>
    <t>Aufenthalt Tierpfleger</t>
  </si>
  <si>
    <t>Büro Tierpfleger</t>
  </si>
  <si>
    <t>Notausgang (Anlieferung Marché)</t>
  </si>
  <si>
    <t xml:space="preserve">Sanitär Personal </t>
  </si>
  <si>
    <t>Sanitär Künstler</t>
  </si>
  <si>
    <t>Aufenthalt Personal</t>
  </si>
  <si>
    <t>Umkleideräume Personal</t>
  </si>
  <si>
    <t>Umkleideräume Künstler</t>
  </si>
  <si>
    <t>Aufenthalt Künstler</t>
  </si>
  <si>
    <t>Garderobe Eventbereich / Büro</t>
  </si>
  <si>
    <t>Forschercamp</t>
  </si>
  <si>
    <t>Sanitär Forschercamp</t>
  </si>
  <si>
    <t>Sanitärbereich Personal</t>
  </si>
  <si>
    <t>Büro Service</t>
  </si>
  <si>
    <t>Büro Shop</t>
  </si>
  <si>
    <t>Aufenthalt</t>
  </si>
  <si>
    <t>Wäschelager</t>
  </si>
  <si>
    <t>WC H</t>
  </si>
  <si>
    <t>WC D</t>
  </si>
  <si>
    <t>Schließfächer/Umkleiden</t>
  </si>
  <si>
    <t>Flur vor WC</t>
  </si>
  <si>
    <t>Nebenraum</t>
  </si>
  <si>
    <t>Zooshop Sanitär</t>
  </si>
  <si>
    <t>Tresorraum</t>
  </si>
  <si>
    <t>Galerie Technikumgang</t>
  </si>
  <si>
    <t>Estrich</t>
  </si>
  <si>
    <t>Edelstahl</t>
  </si>
  <si>
    <t>Gehwegplatten</t>
  </si>
  <si>
    <t>Stein</t>
  </si>
  <si>
    <t>Dielen</t>
  </si>
  <si>
    <t>Hartbelag</t>
  </si>
  <si>
    <t>Werkstein</t>
  </si>
  <si>
    <t>I</t>
  </si>
  <si>
    <t>J</t>
  </si>
  <si>
    <t>Holzbrücken und -stege</t>
  </si>
  <si>
    <t>Holzbrücke über Parthe</t>
  </si>
  <si>
    <t>Wege / Holzstege</t>
  </si>
  <si>
    <t>Holzbrücken zum und aus dem Gondwanaland</t>
  </si>
  <si>
    <t>Holzbrücken und Treppen am Elefantentempel</t>
  </si>
  <si>
    <t>Holzstege an der Tiger-Taiga</t>
  </si>
  <si>
    <t>Holzbrücken Kiwara-Kopje</t>
  </si>
  <si>
    <t>Holzstege Bärenburg</t>
  </si>
  <si>
    <t>Holzstege Kiwara-Lodge</t>
  </si>
  <si>
    <t>Holzstege zum Pongoland</t>
  </si>
  <si>
    <t>Holzstege aus dem Pongoland</t>
  </si>
  <si>
    <t>Holzstege Südamerika</t>
  </si>
  <si>
    <t>Holzstege Löwenanlage</t>
  </si>
  <si>
    <t>Tierhäuser</t>
  </si>
  <si>
    <t>Schauraum</t>
  </si>
  <si>
    <t>Aquarium - OG</t>
  </si>
  <si>
    <t>Koala</t>
  </si>
  <si>
    <t>Schauraum Innen</t>
  </si>
  <si>
    <t>Arkaden außen</t>
  </si>
  <si>
    <t>Pflaster</t>
  </si>
  <si>
    <t>Elefantentempel - UG</t>
  </si>
  <si>
    <t>Treppe (UG-EG)</t>
  </si>
  <si>
    <t>Elefantentempel</t>
  </si>
  <si>
    <t>Treppe (7 Stufen)</t>
  </si>
  <si>
    <t>Tiger - Taiga</t>
  </si>
  <si>
    <t>Betonfliesen</t>
  </si>
  <si>
    <t>Nashornanlage</t>
  </si>
  <si>
    <t>Huftierhaus</t>
  </si>
  <si>
    <t>Besucherhütte</t>
  </si>
  <si>
    <t>Himalaya</t>
  </si>
  <si>
    <t>Besucherhütte OG</t>
  </si>
  <si>
    <t>Holz</t>
  </si>
  <si>
    <t>Felsengang</t>
  </si>
  <si>
    <t>Beton</t>
  </si>
  <si>
    <t>Arche</t>
  </si>
  <si>
    <t>Ausstellungshalle</t>
  </si>
  <si>
    <t>Ausstellungsschiff</t>
  </si>
  <si>
    <t>2. Ebene Arche</t>
  </si>
  <si>
    <t>Historischer Käfig</t>
  </si>
  <si>
    <t>Diarama</t>
  </si>
  <si>
    <t>Galerie über Foyer</t>
  </si>
  <si>
    <t>Spielanlage Bärenburg</t>
  </si>
  <si>
    <t xml:space="preserve">Montag - Samstag </t>
  </si>
  <si>
    <t>h /Jahr:</t>
  </si>
  <si>
    <t>Veranstaltungreinigung</t>
  </si>
  <si>
    <t>Schmutzfangmatten</t>
  </si>
  <si>
    <t>Glas-/Rahmenreinigung</t>
  </si>
  <si>
    <t>Gebäude</t>
  </si>
  <si>
    <t xml:space="preserve">h: </t>
  </si>
  <si>
    <t>Gästewohnung 1</t>
  </si>
  <si>
    <t>A</t>
  </si>
  <si>
    <t>Gästewohnung 2</t>
  </si>
  <si>
    <t xml:space="preserve">Einzutragen sind die Angebotswerte für Reinigungsleistungen von einer Stunde laut Leistungsverzeichnis Tagesdienst. </t>
  </si>
  <si>
    <t xml:space="preserve">Die Angebotswerte verstehen sich inkl. Material und Gerätekosten, wenn nicht im Leistungsverzeichnis anderslautend </t>
  </si>
  <si>
    <t>beschrieben.  Kosten für An- und Abfahrt sind ebenfalls einzurechnen.</t>
  </si>
  <si>
    <t>Einsatzstunden pro Jahr</t>
  </si>
  <si>
    <t>Sommermonate</t>
  </si>
  <si>
    <t>Mai bis September: Öffnungszeiten 9:00 Uhr bis 19:00 Uhr</t>
  </si>
  <si>
    <t>Übergang</t>
  </si>
  <si>
    <t>April, Oktober: Öffnungszeiten 9:00 Uhr bis 18:00 Uhr</t>
  </si>
  <si>
    <t>Wintermonate</t>
  </si>
  <si>
    <t>November bis März: Öffnungszeiten 9:00 Uhr bis 17:00 Uhr</t>
  </si>
  <si>
    <t xml:space="preserve"> Leistungsverzeichnis</t>
  </si>
  <si>
    <t xml:space="preserve"> Tagesdienst</t>
  </si>
  <si>
    <t>Veranstaltungsreinigung (auf Abruf)</t>
  </si>
  <si>
    <t>Kalkulatorischer Stundenverrechnungssatz:</t>
  </si>
  <si>
    <t>RG</t>
  </si>
  <si>
    <t>Veranstaltungsreinigung</t>
  </si>
  <si>
    <t>VR</t>
  </si>
  <si>
    <t>Designbelag</t>
  </si>
  <si>
    <t>Tempelfoyer / Forschercamp</t>
  </si>
  <si>
    <t>Beton unbehandelt, großer Naturstein</t>
  </si>
  <si>
    <t>Raucherbereich</t>
  </si>
  <si>
    <t>Kleinpflaster</t>
  </si>
  <si>
    <t>Eventraum Mekong</t>
  </si>
  <si>
    <t>Terrasse</t>
  </si>
  <si>
    <t>Eingangsbereich außen inkl.Leerung Abfallbehälter auf dem oberen Dorfplatz</t>
  </si>
  <si>
    <t>Umkleide Künstler Damen</t>
  </si>
  <si>
    <t>Sanitär Künstler Damen</t>
  </si>
  <si>
    <t>Umkleide Künstler Herren</t>
  </si>
  <si>
    <t>Sanitär Künstler Herren</t>
  </si>
  <si>
    <t xml:space="preserve">Bei den angegebenen Reinigungsintervallen pro Jahr und Raum handelt es sich um Schätzwerte. </t>
  </si>
  <si>
    <t>Die tatsächlich beauftragte Anzahl an Reinigungen kann sowohl höher als auch niedriger sein.</t>
  </si>
  <si>
    <t>Anzahl</t>
  </si>
  <si>
    <t>Zwischenreinigung der Sanitärflächen (Sanitär Eventbereich und Tempelfoyer) während Veranstaltungen</t>
  </si>
  <si>
    <t xml:space="preserve">Servicebereitstellung vor Ort </t>
  </si>
  <si>
    <t>Service vor Ort</t>
  </si>
  <si>
    <t>Bemerkung</t>
  </si>
  <si>
    <t>Maße
(m)</t>
  </si>
  <si>
    <t>Haie</t>
  </si>
  <si>
    <t>Dach</t>
  </si>
  <si>
    <t>Pauschal</t>
  </si>
  <si>
    <t>Scheiben klein</t>
  </si>
  <si>
    <t>Türen</t>
  </si>
  <si>
    <t>Schaukasten</t>
  </si>
  <si>
    <t>Präriehund</t>
  </si>
  <si>
    <t>Streichelzoo</t>
  </si>
  <si>
    <t>Tür</t>
  </si>
  <si>
    <t>Fenster</t>
  </si>
  <si>
    <t>Seebären</t>
  </si>
  <si>
    <t>Abdeckungsbereich</t>
  </si>
  <si>
    <t>Afrika Kopje</t>
  </si>
  <si>
    <t>Husarenaffen,</t>
  </si>
  <si>
    <t>Gepard, Nashorn</t>
  </si>
  <si>
    <t>Afrika Savane</t>
  </si>
  <si>
    <t>Zwergflamingo</t>
  </si>
  <si>
    <t>Hornrabe</t>
  </si>
  <si>
    <t>Löwenhöhle</t>
  </si>
  <si>
    <t>Nilstachelmaus</t>
  </si>
  <si>
    <t>Löwen</t>
  </si>
  <si>
    <t>Klippschiefer</t>
  </si>
  <si>
    <t>Hyäne</t>
  </si>
  <si>
    <t>Erdmännchen</t>
  </si>
  <si>
    <t>Lippenbären</t>
  </si>
  <si>
    <t xml:space="preserve">Scheibe mit Ästen </t>
  </si>
  <si>
    <t>Türabdeckung, Glastüren</t>
  </si>
  <si>
    <t>Tür, Stege übermessen</t>
  </si>
  <si>
    <t>Tür, beklebt</t>
  </si>
  <si>
    <t>Außengehege</t>
  </si>
  <si>
    <t>Ohrenschuppentier</t>
  </si>
  <si>
    <t>Riesenhörnchen</t>
  </si>
  <si>
    <t>Antritt-Scheibe</t>
  </si>
  <si>
    <t>Giraffenhaus</t>
  </si>
  <si>
    <t>Rüsselspringer</t>
  </si>
  <si>
    <t>Sandratte</t>
  </si>
  <si>
    <t>Graumulle</t>
  </si>
  <si>
    <t>Tiger-Taiga</t>
  </si>
  <si>
    <t>Amurtiger</t>
  </si>
  <si>
    <t>Streifenhörnchen</t>
  </si>
  <si>
    <t>Gondwanaland</t>
  </si>
  <si>
    <t>GWL</t>
  </si>
  <si>
    <t>Tunnel</t>
  </si>
  <si>
    <t>Blattschneideameisen</t>
  </si>
  <si>
    <t>Löffelhund</t>
  </si>
  <si>
    <t>Dikdik</t>
  </si>
  <si>
    <t>Zwergflusspferd</t>
  </si>
  <si>
    <t>Winkerfrosch</t>
  </si>
  <si>
    <t>Fischkatze</t>
  </si>
  <si>
    <t>Baumfenster</t>
  </si>
  <si>
    <t>Zwergotter</t>
  </si>
  <si>
    <t>Gavial</t>
  </si>
  <si>
    <t>Schildkröte</t>
  </si>
  <si>
    <t>Komodowaran</t>
  </si>
  <si>
    <t>Tempel Schildkröte</t>
  </si>
  <si>
    <t>Piranha</t>
  </si>
  <si>
    <t>Riesenotter</t>
  </si>
  <si>
    <t>Arapaima</t>
  </si>
  <si>
    <t>Schienen-Schildkröte</t>
  </si>
  <si>
    <t>Ozelot</t>
  </si>
  <si>
    <t>Terminal</t>
  </si>
  <si>
    <t>Infokiste</t>
  </si>
  <si>
    <t>Kasse Boot</t>
  </si>
  <si>
    <t>Kasten Komentierung</t>
  </si>
  <si>
    <t>Nährstoffkasten</t>
  </si>
  <si>
    <t>vorm Ausgang</t>
  </si>
  <si>
    <t>Schauwand</t>
  </si>
  <si>
    <t>Vitrine</t>
  </si>
  <si>
    <t>Monitor Eingang</t>
  </si>
  <si>
    <t>Kasse GWL</t>
  </si>
  <si>
    <t>Sonstiges</t>
  </si>
  <si>
    <t>Hauptkassen</t>
  </si>
  <si>
    <t>Nebenkassen</t>
  </si>
  <si>
    <t>vorm Haupteingang</t>
  </si>
  <si>
    <t>Große Infotafel</t>
  </si>
  <si>
    <t>Monitor</t>
  </si>
  <si>
    <t>Pongoland</t>
  </si>
  <si>
    <t>Flachland Gorilla</t>
  </si>
  <si>
    <t>Bonobo</t>
  </si>
  <si>
    <t>Sumatra-Orange-Utan</t>
  </si>
  <si>
    <t>Freiland Schimpansen</t>
  </si>
  <si>
    <t>Schimpansen</t>
  </si>
  <si>
    <t>Kasse Safari-Truck</t>
  </si>
  <si>
    <t>Türen WC</t>
  </si>
  <si>
    <t>Richtung Ausgang</t>
  </si>
  <si>
    <t>Oberlicht</t>
  </si>
  <si>
    <t>Zoo-Vorplatz</t>
  </si>
  <si>
    <t>Richtung Straße</t>
  </si>
  <si>
    <t>Richtung Treppenhaus</t>
  </si>
  <si>
    <t>Schneeleopard/Mensch</t>
  </si>
  <si>
    <t>VSG 01</t>
  </si>
  <si>
    <t>VSG 02.1</t>
  </si>
  <si>
    <t>VSG 02.2</t>
  </si>
  <si>
    <t>VSG 02.3</t>
  </si>
  <si>
    <t>VSG 03.1</t>
  </si>
  <si>
    <t>VSG 03.2</t>
  </si>
  <si>
    <t>VSG 03.3</t>
  </si>
  <si>
    <t>VSG 04</t>
  </si>
  <si>
    <t>VSG 05</t>
  </si>
  <si>
    <t>VSG 06</t>
  </si>
  <si>
    <t>Mensch</t>
  </si>
  <si>
    <t>VSG 07</t>
  </si>
  <si>
    <t>Mensch/Roter Panda</t>
  </si>
  <si>
    <t>ESG 08.1</t>
  </si>
  <si>
    <t>ESG 08.2</t>
  </si>
  <si>
    <t>ESG 08.3</t>
  </si>
  <si>
    <t>ESG 08.4</t>
  </si>
  <si>
    <t>ESG 08.5</t>
  </si>
  <si>
    <t>ESG 08.6</t>
  </si>
  <si>
    <t>ESG 08.7</t>
  </si>
  <si>
    <t>ESG 08.8</t>
  </si>
  <si>
    <t>ESG 08.9</t>
  </si>
  <si>
    <t>Südamerika</t>
  </si>
  <si>
    <t>VSG 01.1</t>
  </si>
  <si>
    <t>VSG 01.2</t>
  </si>
  <si>
    <t>VSG 01.3</t>
  </si>
  <si>
    <t>VSG 01.4</t>
  </si>
  <si>
    <t>VSG 01.5</t>
  </si>
  <si>
    <t>VSG 02</t>
  </si>
  <si>
    <t>VSG 03</t>
  </si>
  <si>
    <t>Nasenbärhaus</t>
  </si>
  <si>
    <t>Glas Zooshop</t>
  </si>
  <si>
    <t>Marche (Gastraum)</t>
  </si>
  <si>
    <t>Glas (Schiebetüren)</t>
  </si>
  <si>
    <t>Glas (Event-Tempelfoyer)</t>
  </si>
  <si>
    <t>Büro-und Lagerfenster</t>
  </si>
  <si>
    <t xml:space="preserve">Fenster </t>
  </si>
  <si>
    <t xml:space="preserve">Festverglasung </t>
  </si>
  <si>
    <t xml:space="preserve">Fenster mit Festverglasung </t>
  </si>
  <si>
    <t xml:space="preserve">Sektionaltore </t>
  </si>
  <si>
    <t xml:space="preserve">Türen mit Festverglasung </t>
  </si>
  <si>
    <t xml:space="preserve">Türen   </t>
  </si>
  <si>
    <t>Dachfenster</t>
  </si>
  <si>
    <t xml:space="preserve">Türen </t>
  </si>
  <si>
    <t>Kastenfenster</t>
  </si>
  <si>
    <t>KG</t>
  </si>
  <si>
    <t>1.OG</t>
  </si>
  <si>
    <t>Balkontür (Kastenfenster)</t>
  </si>
  <si>
    <t>Türen mit Festverglasung</t>
  </si>
  <si>
    <t xml:space="preserve">Oberlicht </t>
  </si>
  <si>
    <t>Festverglasung neben Bürotür</t>
  </si>
  <si>
    <t xml:space="preserve">Tür </t>
  </si>
  <si>
    <t xml:space="preserve">Fensterband </t>
  </si>
  <si>
    <t>Bemerkung:</t>
  </si>
  <si>
    <t>Neues Verwaltungsgebäude</t>
  </si>
  <si>
    <t>Büro 2 (Betriebsrat)</t>
  </si>
  <si>
    <t>Tätigkeit</t>
  </si>
  <si>
    <t xml:space="preserve">Für die verwendeten unterschiedlichen kalkulatorischen Stundenverrechnungssätze ist jeweils das Formular </t>
  </si>
  <si>
    <t>"Aufschlüsselung der Stundenverrechnungssätze" auszufüllen.</t>
  </si>
  <si>
    <t>Montag - Samstag</t>
  </si>
  <si>
    <t>Sonn- und Feiertag (ohne Hohe Feiertage)</t>
  </si>
  <si>
    <t>Einsatzdauer 
in Stunden
(h)</t>
  </si>
  <si>
    <t xml:space="preserve">STVS 
(€) </t>
  </si>
  <si>
    <t xml:space="preserve">GP-Jahr
 (€) 
</t>
  </si>
  <si>
    <t>Intervall*
(Jahr)</t>
  </si>
  <si>
    <t>Reinigung Montag - Freitag ohne Sonn- und Feiertage</t>
  </si>
  <si>
    <t>Montag - Samstag 5:00 Uhr - 22:00 Uhr</t>
  </si>
  <si>
    <t xml:space="preserve">Einzutragen sind die Angebotswerte für Reinigungsleistungen von einer Stunde laut Leistungsverzeichnis Veranstaltungsreinigung. </t>
  </si>
  <si>
    <t>RG:</t>
  </si>
  <si>
    <t xml:space="preserve">Raumgruppe </t>
  </si>
  <si>
    <t xml:space="preserve">VR: </t>
  </si>
  <si>
    <t xml:space="preserve">Reinigung Montag - Samstag (ohne Sonn- und Feiertage)  05:00 Uhr - 22:00 Uhr </t>
  </si>
  <si>
    <t>Nachtzuschlag</t>
  </si>
  <si>
    <t xml:space="preserve">Zwischensumme </t>
  </si>
  <si>
    <t>Gestellung von Schmutzfangmatten (SF)</t>
  </si>
  <si>
    <t>Einzutragen sind Angebotspreise für die Gestellung von Schmutzfangmatten. Die Angebotswerte verstehen sich je Stück und Monat</t>
  </si>
  <si>
    <t>ohne Umsatzsteuer. Die Kosten für Anlieferung und Abtransport sind ebenfalls einzurechnen.</t>
  </si>
  <si>
    <t xml:space="preserve">In das grau hinterlegte Feld ist der Stückpreis pro Monat für die Gestellung einer Schmutzfangmatte in der angegebenen Größe und dem </t>
  </si>
  <si>
    <t xml:space="preserve">angegebenen Wechselzeitraum einzutragen. Die Errechnung des Angebotswerts in € ergibt sich dann aus der Multiplikation des Preis pro </t>
  </si>
  <si>
    <t>Beschreibung</t>
  </si>
  <si>
    <t>Preis pro Stück pro Monat (€)</t>
  </si>
  <si>
    <t>Menge*</t>
  </si>
  <si>
    <t>Monate pro Jahr</t>
  </si>
  <si>
    <t>Gestellung von Schmutzfangmatten (Tausch / Reinigung)</t>
  </si>
  <si>
    <t xml:space="preserve">Farbe:
Maße: 
Wechsel: </t>
  </si>
  <si>
    <t>Stk.</t>
  </si>
  <si>
    <t xml:space="preserve">Bei den angegebenen Mengen pro Jahr handelt es sich um Schätzwerte. </t>
  </si>
  <si>
    <t>Die tatsächlich beauftragten Mengen können sowohl höher als auch niedriger sein.</t>
  </si>
  <si>
    <t>Gesamtpreis pro Jahr (ohne Umsatzsteuer)</t>
  </si>
  <si>
    <t>alle Bereiche</t>
  </si>
  <si>
    <t>SF</t>
  </si>
  <si>
    <t>Fläche (m²):</t>
  </si>
  <si>
    <t>Reinigungsfläche (m²):</t>
  </si>
  <si>
    <t>Höchste zulässige Reinigungsleistung (m²/h):</t>
  </si>
  <si>
    <t>Hubsteiger empfohlen</t>
  </si>
  <si>
    <t>Glasart
A/I</t>
  </si>
  <si>
    <t>Reinigung
Glas inkl. Rahmen
e/b</t>
  </si>
  <si>
    <t>Fläche 
(m²)</t>
  </si>
  <si>
    <t>Intervall (Jahr)</t>
  </si>
  <si>
    <t>Leistung
(m²/h)</t>
  </si>
  <si>
    <t>Reinigungs-fläche
(m²)</t>
  </si>
  <si>
    <t>EP-RG
(€)</t>
  </si>
  <si>
    <t>GlR</t>
  </si>
  <si>
    <t>Raumnr.:</t>
  </si>
  <si>
    <t>GlR:</t>
  </si>
  <si>
    <t>Gesamtpreis pro Jahr</t>
  </si>
  <si>
    <t>Erläuterung:</t>
  </si>
  <si>
    <t>Spalte:</t>
  </si>
  <si>
    <t>GlR: Die Glas-/Rahmenreinigung ist wie im Leistungsverzeichnis Glas-/Rahmenreinigung (GlR) beschrieben durchzuführen.</t>
  </si>
  <si>
    <t xml:space="preserve">Ist die Zeile markiert (X), wird für die Reinigung dieser Fläche ein Hubsteiger empfohlen. </t>
  </si>
  <si>
    <t>Außenglas</t>
  </si>
  <si>
    <t>Innenglas</t>
  </si>
  <si>
    <t>A - D</t>
  </si>
  <si>
    <t>Außenglas - Dachverglasung</t>
  </si>
  <si>
    <t xml:space="preserve">Spalte: </t>
  </si>
  <si>
    <t>Reinigung
 Glas inkl. Rahmen e/b</t>
  </si>
  <si>
    <t>e</t>
  </si>
  <si>
    <t>Glas- und Rahmenflächen sind einseitig zu reinigen</t>
  </si>
  <si>
    <t>b</t>
  </si>
  <si>
    <t>Glas- und Rahmenflächen sind beidseitig innen und außen zu reinigen</t>
  </si>
  <si>
    <t>Fläche</t>
  </si>
  <si>
    <t>ohne Berücksichtigung der Anzahl der Reinigungsflächen.</t>
  </si>
  <si>
    <t>Die Flächenangaben verstehen sich einseitig gemessen und, sofern nicht anders angegeben, beidseitig zu reinigen.</t>
  </si>
  <si>
    <t>Reinigungshäufigkeit pro Jahr</t>
  </si>
  <si>
    <t>Hier ist vom Bieter der Leistungswert in Quadratmetern pro Stunde einzutragen.</t>
  </si>
  <si>
    <t>Zudem ist der kalkulatorische Stundenverrechnungssatz in Euro im Kopf des Preisblatts einzutragen.</t>
  </si>
  <si>
    <t>Reinigungsfläche
 (m²)</t>
  </si>
  <si>
    <t>Produktivstunden pro Jahr</t>
  </si>
  <si>
    <t>EP-RG</t>
  </si>
  <si>
    <t>Einheitspreis für eine einmalige Reinigung.</t>
  </si>
  <si>
    <t>GP-Jahr</t>
  </si>
  <si>
    <t>Stege übermessen</t>
  </si>
  <si>
    <t>Reinigung
Glas inkl. Rahmen
e/b/v</t>
  </si>
  <si>
    <t>v</t>
  </si>
  <si>
    <t>I - D</t>
  </si>
  <si>
    <t>Innenglas - Decke von unten</t>
  </si>
  <si>
    <t>Glas- und Rahmenflächen sind vierseitig innen und außen zu reinigen</t>
  </si>
  <si>
    <t>X</t>
  </si>
  <si>
    <t>Außenbereich</t>
  </si>
  <si>
    <t>Montag - Samstag 22:00 Uhr - 5:00 Uhr (Nachtzuschlag)</t>
  </si>
  <si>
    <t>Teichcafe Container</t>
  </si>
  <si>
    <t>1.1</t>
  </si>
  <si>
    <t>1.22</t>
  </si>
  <si>
    <t>1.2</t>
  </si>
  <si>
    <t>1.3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</si>
  <si>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</si>
  <si>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</si>
  <si>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</si>
  <si>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</si>
  <si>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</si>
  <si>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</si>
  <si>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</si>
  <si>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</si>
  <si>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</si>
  <si>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</si>
  <si>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5.1</t>
  </si>
  <si>
    <t>5.2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</si>
  <si>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</si>
  <si>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</si>
  <si>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</si>
  <si>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</si>
  <si>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</si>
  <si>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</si>
  <si>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</si>
  <si>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</si>
  <si>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</si>
  <si>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</si>
  <si>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</si>
  <si>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</si>
  <si>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</si>
  <si>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</si>
  <si>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9.1</t>
  </si>
  <si>
    <t>Masterplan Container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</si>
  <si>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</si>
  <si>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</si>
  <si>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</si>
  <si>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</si>
  <si>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</si>
  <si>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</si>
  <si>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</si>
  <si>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</si>
  <si>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</si>
  <si>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</si>
  <si>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</si>
  <si>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</si>
  <si>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</si>
  <si>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</si>
  <si>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11.1</t>
  </si>
  <si>
    <t>12.1</t>
  </si>
  <si>
    <t>12.2</t>
  </si>
  <si>
    <t>13.1</t>
  </si>
  <si>
    <t>13.2</t>
  </si>
  <si>
    <t>13.3</t>
  </si>
  <si>
    <t>13.4</t>
  </si>
  <si>
    <t>13.5</t>
  </si>
  <si>
    <t>14.1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</si>
  <si>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</si>
  <si>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</si>
  <si>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</si>
  <si>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</si>
  <si>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</si>
  <si>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</si>
  <si>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</si>
  <si>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</si>
  <si>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</si>
  <si>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</si>
  <si>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</si>
  <si>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</si>
  <si>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</si>
  <si>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</si>
  <si>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</si>
  <si>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</si>
  <si>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</si>
  <si>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</si>
  <si>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</si>
  <si>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</si>
  <si>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17.1</t>
  </si>
  <si>
    <t>17.2</t>
  </si>
  <si>
    <t>17.3</t>
  </si>
  <si>
    <t>17.4</t>
  </si>
  <si>
    <t>17.5</t>
  </si>
  <si>
    <t>18.1</t>
  </si>
  <si>
    <t>18.2</t>
  </si>
  <si>
    <t>19.1</t>
  </si>
  <si>
    <t>19.2</t>
  </si>
  <si>
    <t>19.3</t>
  </si>
  <si>
    <t>19.4</t>
  </si>
  <si>
    <t>19.5</t>
  </si>
  <si>
    <t>20.1</t>
  </si>
  <si>
    <t>20.2</t>
  </si>
  <si>
    <t>21.1</t>
  </si>
  <si>
    <t>21.2</t>
  </si>
  <si>
    <t>22.1</t>
  </si>
  <si>
    <t>23.1</t>
  </si>
  <si>
    <t>23.2</t>
  </si>
  <si>
    <t>24.1</t>
  </si>
  <si>
    <t>24.2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</si>
  <si>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</si>
  <si>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</si>
  <si>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</si>
  <si>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</si>
  <si>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</si>
  <si>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</si>
  <si>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</si>
  <si>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</si>
  <si>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</si>
  <si>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</si>
  <si>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</si>
  <si>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</si>
  <si>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</si>
  <si>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</si>
  <si>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</si>
  <si>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</si>
  <si>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</si>
  <si>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</si>
  <si>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</si>
  <si>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</si>
  <si>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</si>
  <si>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</si>
  <si>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</si>
  <si>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</si>
  <si>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</si>
  <si>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</si>
  <si>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</si>
  <si>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</si>
  <si>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</si>
  <si>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</si>
  <si>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</si>
  <si>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</si>
  <si>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</si>
  <si>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</si>
  <si>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</si>
  <si>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3.5</t>
  </si>
  <si>
    <t>3.6</t>
  </si>
  <si>
    <t>3.7</t>
  </si>
  <si>
    <t>3.8</t>
  </si>
  <si>
    <t>3.9</t>
  </si>
  <si>
    <t>3.10</t>
  </si>
  <si>
    <t>3.11</t>
  </si>
  <si>
    <t>3.12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</si>
  <si>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</si>
  <si>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</si>
  <si>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</si>
  <si>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</si>
  <si>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</si>
  <si>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</si>
  <si>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</si>
  <si>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</si>
  <si>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</si>
  <si>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</si>
  <si>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</si>
  <si>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</si>
  <si>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</si>
  <si>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</si>
  <si>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</si>
  <si>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</si>
  <si>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</si>
  <si>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</si>
  <si>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</si>
  <si>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</si>
  <si>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</si>
  <si>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</si>
  <si>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</si>
  <si>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</si>
  <si>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</si>
  <si>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</si>
  <si>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</si>
  <si>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</si>
  <si>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</si>
  <si>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</si>
  <si>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</si>
  <si>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</si>
  <si>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</si>
  <si>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</si>
  <si>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</si>
  <si>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</si>
  <si>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</si>
  <si>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</si>
  <si>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</si>
  <si>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</si>
  <si>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</si>
  <si>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</si>
  <si>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</si>
  <si>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</si>
  <si>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</si>
  <si>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</si>
  <si>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</si>
  <si>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</si>
  <si>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</si>
  <si>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</si>
  <si>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</si>
  <si>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</si>
  <si>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</si>
  <si>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</si>
  <si>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</si>
  <si>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</si>
  <si>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</si>
  <si>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12.3</t>
  </si>
  <si>
    <t>Aquarium / Rundbau</t>
  </si>
  <si>
    <t>Quallen</t>
  </si>
  <si>
    <t>Karibik</t>
  </si>
  <si>
    <t>Steinkorallen</t>
  </si>
  <si>
    <t>Weichkorallen</t>
  </si>
  <si>
    <t>Nemo / Halbkugel</t>
  </si>
  <si>
    <t>Nemo</t>
  </si>
  <si>
    <t>Pazifik</t>
  </si>
  <si>
    <t>Seepferdchen</t>
  </si>
  <si>
    <t>Röhrenaale</t>
  </si>
  <si>
    <t>Kleintiere</t>
  </si>
  <si>
    <t>T2</t>
  </si>
  <si>
    <t>T3</t>
  </si>
  <si>
    <t>T4</t>
  </si>
  <si>
    <t>T5</t>
  </si>
  <si>
    <t>Acrylglas</t>
  </si>
  <si>
    <t>T6</t>
  </si>
  <si>
    <t>T7</t>
  </si>
  <si>
    <t>T8</t>
  </si>
  <si>
    <t>T9</t>
  </si>
  <si>
    <t>T10</t>
  </si>
  <si>
    <t>Obergeschoss</t>
  </si>
  <si>
    <t>Aquarium / Mittelbau</t>
  </si>
  <si>
    <t>Mittelamerika</t>
  </si>
  <si>
    <t>Nordamerika</t>
  </si>
  <si>
    <t>Madagaskar</t>
  </si>
  <si>
    <t>Westafrika</t>
  </si>
  <si>
    <t>Malawi / Halbkugel</t>
  </si>
  <si>
    <t>Malawi</t>
  </si>
  <si>
    <t>Indien</t>
  </si>
  <si>
    <t>S-O-Asien</t>
  </si>
  <si>
    <t>Mangroven</t>
  </si>
  <si>
    <t>Neuguinea</t>
  </si>
  <si>
    <t>Südamerika / Rochen</t>
  </si>
  <si>
    <t>Süßwasserfische</t>
  </si>
  <si>
    <t>Axolotl</t>
  </si>
  <si>
    <t>Wühlen</t>
  </si>
  <si>
    <t>T11</t>
  </si>
  <si>
    <t>T12</t>
  </si>
  <si>
    <t>T13</t>
  </si>
  <si>
    <t>T14</t>
  </si>
  <si>
    <t>T15</t>
  </si>
  <si>
    <t>T16</t>
  </si>
  <si>
    <t>T16 - Acrylglas</t>
  </si>
  <si>
    <t>T17</t>
  </si>
  <si>
    <t>T18</t>
  </si>
  <si>
    <t>T19</t>
  </si>
  <si>
    <t>T20</t>
  </si>
  <si>
    <t>T22</t>
  </si>
  <si>
    <t>T21 - Acrylglas</t>
  </si>
  <si>
    <t>Schiebetür</t>
  </si>
  <si>
    <t>Außentür</t>
  </si>
  <si>
    <t>historische Tür</t>
  </si>
  <si>
    <t>RB EG</t>
  </si>
  <si>
    <t>OG Dach</t>
  </si>
  <si>
    <t>OG Flur</t>
  </si>
  <si>
    <t>DG Dach</t>
  </si>
  <si>
    <t>EG Filter</t>
  </si>
  <si>
    <t>Fassade Süd</t>
  </si>
  <si>
    <t>Fassade Ost</t>
  </si>
  <si>
    <t>Fassade</t>
  </si>
  <si>
    <t>Fassade West</t>
  </si>
  <si>
    <t>RB OG Fassade</t>
  </si>
  <si>
    <t>Fassade Nord</t>
  </si>
  <si>
    <t>Alu-Glastüren R12</t>
  </si>
  <si>
    <t>Alu-Glastüren R23</t>
  </si>
  <si>
    <t>Alu-Glastüren R24</t>
  </si>
  <si>
    <t>Alu-Glastüren R26</t>
  </si>
  <si>
    <t>Alu-Glastüren R36</t>
  </si>
  <si>
    <t>Alu-Glastüren M14</t>
  </si>
  <si>
    <t>Fenster M01 x 2</t>
  </si>
  <si>
    <t>Fenster R01 x 4</t>
  </si>
  <si>
    <t>Fenster R02 x 2</t>
  </si>
  <si>
    <t>Fenster R03 x 3</t>
  </si>
  <si>
    <t>Fenster R05</t>
  </si>
  <si>
    <t>Fenster R07</t>
  </si>
  <si>
    <t>Bestandsfenster x 6</t>
  </si>
  <si>
    <t>Holzfenster M03 x 2</t>
  </si>
  <si>
    <t>Holzfenster M04 x 2</t>
  </si>
  <si>
    <t>Holzfenster M05</t>
  </si>
  <si>
    <t>Holzfenster M06 D=80x2</t>
  </si>
  <si>
    <t>Pflegergang</t>
  </si>
  <si>
    <t>Taucher Umkleide (ü. Ausgang)</t>
  </si>
  <si>
    <t>Taucher WC (ü. Ausgang)</t>
  </si>
  <si>
    <t>Epoxidharz</t>
  </si>
  <si>
    <t>Plattenbelag</t>
  </si>
  <si>
    <t>Aquarium (neu)</t>
  </si>
  <si>
    <t>P1 Fassade</t>
  </si>
  <si>
    <t>P1 Aufzug</t>
  </si>
  <si>
    <t>P2 Fassade</t>
  </si>
  <si>
    <t>Arbeitsbühne erforderlich</t>
  </si>
  <si>
    <t>Türen 5 Etagen</t>
  </si>
  <si>
    <t>Gerüst / Steiger</t>
  </si>
  <si>
    <t>Wirtschaftshof neben Verwaltung</t>
  </si>
  <si>
    <t>lfd. m.</t>
  </si>
  <si>
    <t>Wirtschaftshof vor Werkstatt</t>
  </si>
  <si>
    <t>Wirtschaftshof vor Marche</t>
  </si>
  <si>
    <t>Wirtschaftshof vor Futterboden</t>
  </si>
  <si>
    <t>Wirtschaftshof hinter Futterboden</t>
  </si>
  <si>
    <t>Wirtschaftshof Abfahrten</t>
  </si>
  <si>
    <t>Wirtschaftshof vor Bootsfahrt</t>
  </si>
  <si>
    <t>Wirtschaftshof vor Tierklinik</t>
  </si>
  <si>
    <t>Wirtschaftsweg Tunnel GWL</t>
  </si>
  <si>
    <t>Wirtschaftsweg neben GWL</t>
  </si>
  <si>
    <t>Konzertgarten Restaurant</t>
  </si>
  <si>
    <t>Kongresshalle Terrassen</t>
  </si>
  <si>
    <t>Springbrunnen vor Aquarium</t>
  </si>
  <si>
    <t xml:space="preserve">Bei den angegebenen Mengen und Intervallen pro Jahr handelt es sich um Schätzwerte. </t>
  </si>
  <si>
    <t>Intervall* (Jahr)</t>
  </si>
  <si>
    <t>Intervall* (Woche)</t>
  </si>
  <si>
    <t xml:space="preserve">Bei den angegebenen Intervallen pro Jahr handelt es sich um Schätzwerte. </t>
  </si>
  <si>
    <t>Die tatsächlich beauftragten Intervalle können sowohl höher als auch niedriger sein.</t>
  </si>
  <si>
    <t>Die tatsächlich beauftragten Mengen und Intervalle können sowohl höher als auch niedriger sein.</t>
  </si>
  <si>
    <t>Preis in €
pro lfd.m.</t>
  </si>
  <si>
    <t>Entwässerungsrinnen reinigen und durchspülen</t>
  </si>
  <si>
    <t>Schlitzrinnen 
reinigen und durchspülen</t>
  </si>
  <si>
    <t>Beschreibung 1</t>
  </si>
  <si>
    <t>GP pro Jahr
(€)</t>
  </si>
  <si>
    <t>Bei den angegebenen Mengen handelt es sich um Schätzwerte aufgrund von Erfahrungswerten.</t>
  </si>
  <si>
    <t>Die tatsächlich benötigte Anzahl kann sowohl höher als auch niedriger sein.</t>
  </si>
  <si>
    <t>EP:</t>
  </si>
  <si>
    <t>Einheitspreis</t>
  </si>
  <si>
    <t>GP:</t>
  </si>
  <si>
    <t>Beschreibung 2</t>
  </si>
  <si>
    <t>Angebotswert Netto:</t>
  </si>
  <si>
    <t xml:space="preserve">Einzutragen sind Angebotspreise für Sonderleistungen auf Abruf. Die Angebotswerte verstehen sich je Einheit ohne Mehrwertsteuer </t>
  </si>
  <si>
    <t>inkl. Material- und Gerätekosten, wenn nicht anderslautend beschrieben. Kosten für An- und Abfahren sind ebenfalls einzurechnen.</t>
  </si>
  <si>
    <t>Wert</t>
  </si>
  <si>
    <t>Stundenverrechnungssatz für Sonderleistungen im Rahmen der Unterhaltsreinigung</t>
  </si>
  <si>
    <t>MO-SA 05:00 - 22:00 Uhr</t>
  </si>
  <si>
    <t>je Std.</t>
  </si>
  <si>
    <t>MO-SA 22:00 - 05:00 Uhr</t>
  </si>
  <si>
    <t>Stundenverrechnungssatz für Sonderleistungen im Rahmen der Unterhaltsreinigung jedoch aufgrund berufsgenossenschaftlicher / tariflicher Bedingungen nicht von Personal der Unterhaltsreinigung erbracht werden können</t>
  </si>
  <si>
    <t>Stundenverrechnungssatz für Sonderleistungen im Rahmen von Glasreinigungen</t>
  </si>
  <si>
    <t>Preis je Stunde für den Einsatz von Hubsteigergerät inkl Fahrer und Betriebskosten</t>
  </si>
  <si>
    <t>Höhe 17 Meter</t>
  </si>
  <si>
    <t>Höhe 22 Meter</t>
  </si>
  <si>
    <t>Höhe 26 Meter</t>
  </si>
  <si>
    <t>Höhe 35 Meter</t>
  </si>
  <si>
    <t>Zwischensumme der Angebotswerte im Stundenverrechnungssatz</t>
  </si>
  <si>
    <t>Referenz</t>
  </si>
  <si>
    <t>Quadratmeterpreis für die Grundreinigung und Beschichtung von PVC-Bodenbelägen</t>
  </si>
  <si>
    <t>Ohne Ein- Ausräumen der Räume</t>
  </si>
  <si>
    <t>Mit Ein- Ausräumen der Räume</t>
  </si>
  <si>
    <t>Quadratmeterpreis für die Grundreinigung und Beschichtung von Linoleum-Bodenbelägen</t>
  </si>
  <si>
    <t>Quadratmeterpreis für die Grundreinigung von Kautschuk-Bodenbelägen</t>
  </si>
  <si>
    <t>Quadratmeterpreis für das Shampoonieren / Extrahieren von Textilbodenbelägen</t>
  </si>
  <si>
    <t>Quadratmeterpreis für die Grundreinigung, Einpflege, Auspolieren von geölten Parkettflächen</t>
  </si>
  <si>
    <t>Quadratmeterpreis für die Grundreinigung, Einpflege, Auspolieren gewachster Parkettflächen</t>
  </si>
  <si>
    <t>Quadratmeterpreis für die Grundreinigung von versiegelten Parkettflächen</t>
  </si>
  <si>
    <t>Quadratmeterpreis für die Grundreinigung von Fliesenbodenflächen</t>
  </si>
  <si>
    <t>Quadratmeterpreis für die Kristallisation von Natur- / Kunststeinbodenflächen</t>
  </si>
  <si>
    <t>Zwischensumme der Angebotswerte Grundreinigung nach Quadratmetereinzelpreisen</t>
  </si>
  <si>
    <t>Stückpreis für die Belieferung mit Seifencreme rose oder gleichwertig</t>
  </si>
  <si>
    <t>Handwaschseife</t>
  </si>
  <si>
    <t>Gesamtsumme (Summe der Referenz- / Vergleichswerte)</t>
  </si>
  <si>
    <t>Sonn- und Feiertag</t>
  </si>
  <si>
    <t>Grundreinigung gemäß Leistungsbeschreibung Grundreinigung Bodenbeläge</t>
  </si>
  <si>
    <t>diverse Objekte</t>
  </si>
  <si>
    <t xml:space="preserve">Einzutragen sind Angebotspreise für Sonderleistungen auf Abruf. Die Angebotswerte verstehen sich je Einheit ohne Umsatzsteuer </t>
  </si>
  <si>
    <t>inkl. Material- und Gerätekosten wenn nicht anderslautend beschrieben. Kosten für An- und Abfahren sind ebenfalls einzurechnen.</t>
  </si>
  <si>
    <t>Abrufleistungen (GlR)</t>
  </si>
  <si>
    <t>Grundreinigung (auf Abruf)</t>
  </si>
  <si>
    <t xml:space="preserve">SR: </t>
  </si>
  <si>
    <t>GrR</t>
  </si>
  <si>
    <t>Produkt &amp; Verpackungsgröße</t>
  </si>
  <si>
    <t>EP pro Einheit
(€)</t>
  </si>
  <si>
    <t>Toilettenpapier</t>
  </si>
  <si>
    <t>Gesamtpreis</t>
  </si>
  <si>
    <t>Verbrauchsmaterial (auf Abruf)</t>
  </si>
  <si>
    <t>Die Gleichwertigkeit ist auf Anforderung des Auftraggebers mittels Datenblatt des Produkts nachzuweisen.</t>
  </si>
  <si>
    <t xml:space="preserve">Einzutragen sind Angebotspreise für die Lieferung von Verbrauchsmaterial inkl. der bedarfsmäßigen Verteilung in die Lager- bzw. Putzmittelräume der </t>
  </si>
  <si>
    <t xml:space="preserve">Gebäude des Los 1.  Die eingegebenen Angebotswerte (EP) verstehen sich je Einheit ohne Umsatzsteuer. </t>
  </si>
  <si>
    <t>Beton geglättet</t>
  </si>
  <si>
    <t xml:space="preserve"> 5 / 3</t>
  </si>
  <si>
    <t>Reinigung Mai bis September  5 x wöchentlich, Reinigung Oktober bis April 3 x wöchentlich (Bei den Flächen handelt es sich um Circa-Maße)</t>
  </si>
  <si>
    <t xml:space="preserve"> 1 / 2</t>
  </si>
  <si>
    <t>Reinigung Mai bis September  1 x wöchentlich, Reinigung Oktober bis April 2 x wöchentlich (Bei den Flächen handelt es sich um Circa-Maße)</t>
  </si>
  <si>
    <t>17.6</t>
  </si>
  <si>
    <t>17.7</t>
  </si>
  <si>
    <t>17.8</t>
  </si>
  <si>
    <t>Ringbecken (Obergeschoss)</t>
  </si>
  <si>
    <t>Betonwerkstein</t>
  </si>
  <si>
    <t>Treppen zum OG</t>
  </si>
  <si>
    <t>Rundbau (Erdgeschoss)</t>
  </si>
  <si>
    <t>Ausstellungsfläche im EG</t>
  </si>
  <si>
    <t>Mittelbau (Erdgeschoss)</t>
  </si>
  <si>
    <t>Ausgang und Ausstellung</t>
  </si>
  <si>
    <t xml:space="preserve"> 2 / 3</t>
  </si>
  <si>
    <t>Außenanlage</t>
  </si>
  <si>
    <t>Koi-Becken</t>
  </si>
  <si>
    <t>Glas</t>
  </si>
  <si>
    <t>Koi-Dome</t>
  </si>
  <si>
    <t>Acrylglas (rund)</t>
  </si>
  <si>
    <t>2.5</t>
  </si>
  <si>
    <t>2.6</t>
  </si>
  <si>
    <t>6.6</t>
  </si>
  <si>
    <t>6.7</t>
  </si>
  <si>
    <t>6.8</t>
  </si>
  <si>
    <t>12.4</t>
  </si>
  <si>
    <t>12.5</t>
  </si>
  <si>
    <t>12.6</t>
  </si>
  <si>
    <t>12.7</t>
  </si>
  <si>
    <t>12.8</t>
  </si>
  <si>
    <t>12.9</t>
  </si>
  <si>
    <t>13.6</t>
  </si>
  <si>
    <t>13.7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</si>
  <si>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</si>
  <si>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</si>
  <si>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</si>
  <si>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</si>
  <si>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</si>
  <si>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</si>
  <si>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</si>
  <si>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</si>
  <si>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</si>
  <si>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</si>
  <si>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</si>
  <si>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</si>
  <si>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</si>
  <si>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</si>
  <si>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</si>
  <si>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</si>
  <si>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</si>
  <si>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</si>
  <si>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</si>
  <si>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</si>
  <si>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</si>
  <si>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</si>
  <si>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</si>
  <si>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</si>
  <si>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</si>
  <si>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</si>
  <si>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</si>
  <si>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</si>
  <si>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</si>
  <si>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</si>
  <si>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</si>
  <si>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</si>
  <si>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</si>
  <si>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</si>
  <si>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</si>
  <si>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</si>
  <si>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</si>
  <si>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</si>
  <si>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</si>
  <si>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</si>
  <si>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</si>
  <si>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</si>
  <si>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</si>
  <si>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</si>
  <si>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</si>
  <si>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</si>
  <si>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</si>
  <si>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</si>
  <si>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</si>
  <si>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</si>
  <si>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18.27</t>
  </si>
  <si>
    <t>18.28</t>
  </si>
  <si>
    <t>18.29</t>
  </si>
  <si>
    <t>18.30</t>
  </si>
  <si>
    <t>18.31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</si>
  <si>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</si>
  <si>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</si>
  <si>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</si>
  <si>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</si>
  <si>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</si>
  <si>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</si>
  <si>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</si>
  <si>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</si>
  <si>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</si>
  <si>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</si>
  <si>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20.3</t>
  </si>
  <si>
    <t>20.4</t>
  </si>
  <si>
    <t>20.5</t>
  </si>
  <si>
    <t>20.6</t>
  </si>
  <si>
    <t>20.7</t>
  </si>
  <si>
    <t>20.8</t>
  </si>
  <si>
    <t>20.9</t>
  </si>
  <si>
    <t>20.10</t>
  </si>
  <si>
    <t>21.3</t>
  </si>
  <si>
    <t>21.4</t>
  </si>
  <si>
    <t>21.5</t>
  </si>
  <si>
    <t>22.2</t>
  </si>
  <si>
    <t>22.3</t>
  </si>
  <si>
    <t>22.4</t>
  </si>
  <si>
    <t>22.5</t>
  </si>
  <si>
    <t>22.6</t>
  </si>
  <si>
    <t>22.7</t>
  </si>
  <si>
    <t>22.8</t>
  </si>
  <si>
    <t>22.9</t>
  </si>
  <si>
    <t>24.3</t>
  </si>
  <si>
    <t>24.4</t>
  </si>
  <si>
    <t>24.5</t>
  </si>
  <si>
    <t>24.6</t>
  </si>
  <si>
    <t>24.7</t>
  </si>
  <si>
    <t>24.8</t>
  </si>
  <si>
    <t>24.9</t>
  </si>
  <si>
    <t>24.13</t>
  </si>
  <si>
    <t>24.14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</si>
  <si>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</si>
  <si>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</si>
  <si>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</si>
  <si>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</si>
  <si>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</si>
  <si>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</si>
  <si>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</si>
  <si>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</si>
  <si>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</si>
  <si>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</si>
  <si>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</si>
  <si>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</si>
  <si>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</si>
  <si>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</si>
  <si>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</si>
  <si>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</si>
  <si>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</si>
  <si>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</si>
  <si>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</si>
  <si>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</si>
  <si>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</si>
  <si>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</si>
  <si>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</si>
  <si>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</si>
  <si>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</si>
  <si>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</si>
  <si>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</si>
  <si>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</si>
  <si>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</si>
  <si>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</si>
  <si>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</si>
  <si>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</si>
  <si>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</si>
  <si>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</si>
  <si>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</si>
  <si>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</si>
  <si>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</si>
  <si>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</si>
  <si>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</si>
  <si>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</si>
  <si>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</si>
  <si>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Parkhaus PI</t>
  </si>
  <si>
    <t>Parkhaus PII</t>
  </si>
  <si>
    <t>2.7</t>
  </si>
  <si>
    <t>2.8</t>
  </si>
  <si>
    <t>2.9</t>
  </si>
  <si>
    <t>2.10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</si>
  <si>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</si>
  <si>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</si>
  <si>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</si>
  <si>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</si>
  <si>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</si>
  <si>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</si>
  <si>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</si>
  <si>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</si>
  <si>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</si>
  <si>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</si>
  <si>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</si>
  <si>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</si>
  <si>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</si>
  <si>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</si>
  <si>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</si>
  <si>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Reinigung Mo, Fr bzw. Mo, Mi, Sa</t>
  </si>
  <si>
    <t>2 / 1</t>
  </si>
  <si>
    <t>3 / 2</t>
  </si>
  <si>
    <t>0,5 / 0,5</t>
  </si>
  <si>
    <t>2 / 0,5</t>
  </si>
  <si>
    <t>2 / 2</t>
  </si>
  <si>
    <t>Stück pro Monat mit der Stückzahl und der Anzahl Monate pro Jahr.</t>
  </si>
  <si>
    <t>Menge pro Jahr*</t>
  </si>
  <si>
    <t>10 Liter</t>
  </si>
  <si>
    <t>5000 Stück</t>
  </si>
  <si>
    <t>6 Rollen</t>
  </si>
  <si>
    <t>12 Rollen</t>
  </si>
  <si>
    <t>64 Rollen</t>
  </si>
  <si>
    <t>Toilettenpapier, Krepp , recycled, 1-lagig</t>
  </si>
  <si>
    <t>Toilettenpapier, hochweiss, 250 Blatt, recycled, 2-lagig</t>
  </si>
  <si>
    <t>Falthandtuch, V-Falz, grün, 1-lagig</t>
  </si>
  <si>
    <t>Falthandtuch, Z-Falz, grün, 1-lagig</t>
  </si>
  <si>
    <t>Toilettenpapier, Krepp, 525m, recycled, 1-lagig</t>
  </si>
  <si>
    <t>Toilettenpapier, weiss, 180m, recycled, 2-lagig</t>
  </si>
  <si>
    <t>Waschlotion</t>
  </si>
  <si>
    <t>Falthandtuch Papier</t>
  </si>
  <si>
    <t>Lieferleistungen / Verbrauchsmaterialien</t>
  </si>
  <si>
    <t>VM</t>
  </si>
  <si>
    <t>Pagoden</t>
  </si>
  <si>
    <t>EG-OG</t>
  </si>
  <si>
    <t>Reinigung Mai bis September  2 x monatlich</t>
  </si>
  <si>
    <t>überdachter Gang</t>
  </si>
  <si>
    <t>Springbrunnen</t>
  </si>
  <si>
    <t>Reinigung Juni bis September  2 x monatlich</t>
  </si>
  <si>
    <t>große Pagode</t>
  </si>
  <si>
    <t>kleine Pagode</t>
  </si>
  <si>
    <t>Estrich beschichtet</t>
  </si>
  <si>
    <t>Gestellung von Schmutzfangmatten 
(Tausch / Reinigung)
Masterplan-Container</t>
  </si>
  <si>
    <t>Gestellung von Schmutzfangmatten 
(Tausch / Reinigung)
Arche, 3xSafari-Büro</t>
  </si>
  <si>
    <t>Gestellung von Schmutzfangmatten 
(Tausch / Reinigung)
3xKasse, 1xFuttergebäude</t>
  </si>
  <si>
    <t>Gestellung von Schmutzfangmatten 
(Tausch / Reinigung)
UG WC Weißer Saal</t>
  </si>
  <si>
    <t xml:space="preserve">braun
0,85 m x 1,50 m
wöchentlicher Wechsel </t>
  </si>
  <si>
    <t xml:space="preserve">braun
1,50 m x 3,00 m
wöchentlicher Wechsel </t>
  </si>
  <si>
    <t xml:space="preserve">braun
0,40 m x 0,60 m 
wöchentlicher Wechsel </t>
  </si>
  <si>
    <t xml:space="preserve">braun
1,10 m x 2,00 m 
wöchentlicher Wechsel </t>
  </si>
  <si>
    <t xml:space="preserve">braun
1,50 m x 2,50 m
wöchentlicher Wechsel </t>
  </si>
  <si>
    <t xml:space="preserve">braun
0,85 m x 2,50 m
wöchentlicher Wechsel </t>
  </si>
  <si>
    <t>im Bau</t>
  </si>
  <si>
    <t>Zylinder</t>
  </si>
  <si>
    <t>Hühnerstall</t>
  </si>
  <si>
    <t>EG Süd</t>
  </si>
  <si>
    <t xml:space="preserve">Schautafeln </t>
  </si>
  <si>
    <t>EG an den Wänden</t>
  </si>
  <si>
    <t>glatte Oberflächen</t>
  </si>
  <si>
    <t>inkl. Rahmen</t>
  </si>
  <si>
    <t xml:space="preserve">nicht nur Glas, auch </t>
  </si>
  <si>
    <t>1 / 1</t>
  </si>
  <si>
    <t>1 / 0,5</t>
  </si>
  <si>
    <t>Reinigungshäufigkeit pro Jahr, Details siehe Berechnung der Jahresfaktoren</t>
  </si>
  <si>
    <t>EG Ost Oberlicht</t>
  </si>
  <si>
    <t>Fenster halbrund</t>
  </si>
  <si>
    <t>EG Ost</t>
  </si>
  <si>
    <t xml:space="preserve">Türen (klein, groß) </t>
  </si>
  <si>
    <t>EG West Oberlicht</t>
  </si>
  <si>
    <t>E4</t>
  </si>
  <si>
    <t>I2</t>
  </si>
  <si>
    <t>P2 Aufzug u. Festelement</t>
  </si>
  <si>
    <t>I1</t>
  </si>
  <si>
    <t>Behindertentoilette &amp; Wickelraum</t>
  </si>
  <si>
    <t>Hacienda Zoo Sommerbetrieb</t>
  </si>
  <si>
    <t>Depot</t>
  </si>
  <si>
    <t>Behinderten &amp; Wickelraum</t>
  </si>
  <si>
    <t>7 / 0</t>
  </si>
  <si>
    <t>10.15</t>
  </si>
  <si>
    <t>Zooshop - Sanitär</t>
  </si>
  <si>
    <t>Gummi / Pflaster / Holz</t>
  </si>
  <si>
    <t>Gestellung von Schmutzfangmatten 
(Tausch / Reinigung)
4xVerwalt, 1xVeterinär, 1xSafari-Büro</t>
  </si>
  <si>
    <t>Gestellung von Schmutzfangmatten 
(Tausch / Reinigung)
2xBärenburg, 2xNVH, 1xKasse, 1xVeteriär</t>
  </si>
  <si>
    <t>KimCare General normale Waschlotion oder 500 ml</t>
  </si>
  <si>
    <t>6 x 500 ml</t>
  </si>
  <si>
    <t>21.6</t>
  </si>
  <si>
    <t>21.7</t>
  </si>
  <si>
    <t>Safari-Büro / Zooschule</t>
  </si>
  <si>
    <t>Außentüren</t>
  </si>
  <si>
    <t>GIR</t>
  </si>
  <si>
    <t>inkl. Werbeschilder</t>
  </si>
  <si>
    <t>Werbestele</t>
  </si>
  <si>
    <t>n. Bollerwagenstation</t>
  </si>
  <si>
    <t>Glastrennwand</t>
  </si>
  <si>
    <t>OG Terrassen</t>
  </si>
  <si>
    <t>Außentüt</t>
  </si>
  <si>
    <t>OG Windfang</t>
  </si>
  <si>
    <t>Innentür</t>
  </si>
  <si>
    <t>Türen (rückwärtig)</t>
  </si>
  <si>
    <t>ZooShop</t>
  </si>
  <si>
    <t>Fassade OG</t>
  </si>
  <si>
    <t>Fenster 0,7 x 2,45</t>
  </si>
  <si>
    <t>Fenster 1,0 x 1,55</t>
  </si>
  <si>
    <t>Außentür OG</t>
  </si>
  <si>
    <t>Terrassentür</t>
  </si>
  <si>
    <t>1. Gruppe:</t>
  </si>
  <si>
    <t>2. Gruppe:</t>
  </si>
  <si>
    <t>laufendem Meter (lfd.m.) für die einmalige Reinigung der angegebenen Entwässerungsrinnen einzutragen.</t>
  </si>
  <si>
    <t>Die Sonderreinigungen werden in zwei Gruppen aufgeteilt:</t>
  </si>
  <si>
    <t xml:space="preserve">Sonderreinigungen im Preis pro laufendem Meter (lila): Hier ist in das grau hinterlegte Feld der Angebotspreis pro </t>
  </si>
  <si>
    <t>Preis pro Reinigung (€)</t>
  </si>
  <si>
    <t>Reinigung von Entwässerungsrinnen im Preis pro laufendem Meter</t>
  </si>
  <si>
    <t>**</t>
  </si>
  <si>
    <t>E-Ladestation**
(Schließfächer, Blech)</t>
  </si>
  <si>
    <t>Die Ausstattung befindet sich im Eingangs- bzw. Ausgangsbereich, Bild siehe Objektbeschreibung Teil 1 auf Seite 35</t>
  </si>
  <si>
    <t>Schließfächer**
(Schließfächer, Blech)</t>
  </si>
  <si>
    <t>Infowagen nach dem Drehkreuz** (Holz&amp;Gewebe)</t>
  </si>
  <si>
    <t>Fotobus vor dem Ausgang** 
(Blech)</t>
  </si>
  <si>
    <t>das gelbe L vor dem Eingang** (Glas&amp;Kunststoff)</t>
  </si>
  <si>
    <t>Willkommen Schild** (Glas&amp;Kunststoff)</t>
  </si>
  <si>
    <t>Monitor nach dem Drehkreuz** (Glas&amp;Kunststoff)</t>
  </si>
  <si>
    <t>Lageplan nach dem Drehkreuz** (Glas&amp;Kunststoff)</t>
  </si>
  <si>
    <t>L x H x B</t>
  </si>
  <si>
    <t>L x H x B:</t>
  </si>
  <si>
    <t>Reinigung nach Preis pro Reinigung für ein Objekt der angegebenen Größe</t>
  </si>
  <si>
    <t>Länge x Höhe x Breite in Metern</t>
  </si>
  <si>
    <t>1,7 x 2,4 x 0,5</t>
  </si>
  <si>
    <t>1,8 x 1,8 x 0,5</t>
  </si>
  <si>
    <t xml:space="preserve">8,5 x 2,5 x 2,4 </t>
  </si>
  <si>
    <t>1,0 x 3,5 x 0,4</t>
  </si>
  <si>
    <t>2,9 x 1,8 x 0,15</t>
  </si>
  <si>
    <t>2,7 x 2,0 x 1,2</t>
  </si>
  <si>
    <t>1,5 x 2,0 x 0,2</t>
  </si>
  <si>
    <t>1,8 x 1,2 x 0,2</t>
  </si>
  <si>
    <t>außen ganzflächige Reinigung</t>
  </si>
  <si>
    <t>innen und außen ganzflächige Reinigung</t>
  </si>
  <si>
    <t>Sonderreinigungen nach Stückpreisen (orange): Hier ist in das grau hinterlegte Feld ein Preis für eine einmalige</t>
  </si>
  <si>
    <t>Reinigung des angegebenen Objekts bzw. der Ausstattung einzutragen.</t>
  </si>
  <si>
    <t>Sponsorenstele** 
(Edelstahl, gebürstet)</t>
  </si>
  <si>
    <t>1,5 x 2,5 x 0,1</t>
  </si>
  <si>
    <r>
      <t>In der Spalte "Fläche (m</t>
    </r>
    <r>
      <rPr>
        <vertAlign val="superscript"/>
        <sz val="9"/>
        <rFont val="Aptos"/>
        <family val="2"/>
      </rPr>
      <t>2</t>
    </r>
    <r>
      <rPr>
        <sz val="9"/>
        <rFont val="Aptos"/>
        <family val="2"/>
      </rPr>
      <t>)" ist das lichte Rohbaumaß (Glas inkl. Rahmen) von Fenstern, Türen, Glaswänden etc. angegeben,</t>
    </r>
  </si>
  <si>
    <r>
      <t>In der Spalte "Reinigungsfläche (m</t>
    </r>
    <r>
      <rPr>
        <vertAlign val="superscript"/>
        <sz val="9"/>
        <rFont val="Aptos"/>
        <family val="2"/>
      </rPr>
      <t>2</t>
    </r>
    <r>
      <rPr>
        <sz val="9"/>
        <rFont val="Aptos"/>
        <family val="2"/>
      </rPr>
      <t>)" ist die Fläche unter Berücksichtung der Reinigungsintervalle angegeben.</t>
    </r>
  </si>
  <si>
    <r>
      <t>je m</t>
    </r>
    <r>
      <rPr>
        <vertAlign val="superscript"/>
        <sz val="9"/>
        <rFont val="Aptos"/>
        <family val="2"/>
      </rPr>
      <t>2</t>
    </r>
  </si>
  <si>
    <r>
      <t>Leistung
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/h)</t>
    </r>
  </si>
  <si>
    <r>
      <t>Reinigungs-
fläche 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)</t>
    </r>
  </si>
  <si>
    <r>
      <t>Fläche 
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)</t>
    </r>
  </si>
  <si>
    <r>
      <t>Reinigungs-fläche (m</t>
    </r>
    <r>
      <rPr>
        <b/>
        <vertAlign val="superscript"/>
        <sz val="9"/>
        <rFont val="Aptos"/>
        <family val="2"/>
      </rPr>
      <t>2</t>
    </r>
    <r>
      <rPr>
        <b/>
        <sz val="9"/>
        <rFont val="Aptos"/>
        <family val="2"/>
      </rPr>
      <t>)</t>
    </r>
  </si>
  <si>
    <r>
      <t xml:space="preserve">Foyer im EG </t>
    </r>
    <r>
      <rPr>
        <b/>
        <sz val="9"/>
        <rFont val="Aptos"/>
        <family val="2"/>
      </rPr>
      <t>mit Sauberlaufmatte</t>
    </r>
  </si>
  <si>
    <r>
      <t xml:space="preserve">Windfang </t>
    </r>
    <r>
      <rPr>
        <b/>
        <sz val="9"/>
        <rFont val="Aptos"/>
        <family val="2"/>
      </rPr>
      <t>mit Sauberlaufmatte</t>
    </r>
  </si>
  <si>
    <r>
      <t>Durchschnittsleistung
(m</t>
    </r>
    <r>
      <rPr>
        <b/>
        <vertAlign val="superscript"/>
        <sz val="10"/>
        <rFont val="Aptos"/>
        <family val="2"/>
      </rPr>
      <t>2</t>
    </r>
    <r>
      <rPr>
        <b/>
        <sz val="10"/>
        <rFont val="Aptos"/>
        <family val="2"/>
      </rPr>
      <t>/h)</t>
    </r>
  </si>
  <si>
    <t>Palmensaal</t>
  </si>
  <si>
    <t>Kassen Safaribüro</t>
  </si>
  <si>
    <t>Terrarium neben Aquarium</t>
  </si>
  <si>
    <t>360,74</t>
  </si>
  <si>
    <t>Toilette außerhalb</t>
  </si>
  <si>
    <t xml:space="preserve">WC Eingang </t>
  </si>
  <si>
    <t>Treppe außen</t>
  </si>
  <si>
    <t>Behinderten WC &amp; Wickelraum</t>
  </si>
  <si>
    <t>Zooshop - Showroom</t>
  </si>
  <si>
    <t>10.16</t>
  </si>
  <si>
    <t>Behinderten-Toilette mit Wickelplatz</t>
  </si>
  <si>
    <t>2.11</t>
  </si>
  <si>
    <t>2.12</t>
  </si>
  <si>
    <t>2.13</t>
  </si>
  <si>
    <t>2.14</t>
  </si>
  <si>
    <t>2.15</t>
  </si>
  <si>
    <t>2.16</t>
  </si>
  <si>
    <t>2.17</t>
  </si>
  <si>
    <t>2.18</t>
  </si>
  <si>
    <t>Terrarium</t>
  </si>
  <si>
    <t>T01 Stumpfkrokodil</t>
  </si>
  <si>
    <t>T02</t>
  </si>
  <si>
    <t>T03</t>
  </si>
  <si>
    <t>T04</t>
  </si>
  <si>
    <t>T05</t>
  </si>
  <si>
    <t>T06</t>
  </si>
  <si>
    <t>T07</t>
  </si>
  <si>
    <t>T08</t>
  </si>
  <si>
    <t>T09</t>
  </si>
  <si>
    <t>T11 Alligator</t>
  </si>
  <si>
    <t>2.19</t>
  </si>
  <si>
    <t>2.20</t>
  </si>
  <si>
    <t>2.21</t>
  </si>
  <si>
    <t>2.22</t>
  </si>
  <si>
    <t>2.23</t>
  </si>
  <si>
    <t>2.24</t>
  </si>
  <si>
    <t>2.25</t>
  </si>
  <si>
    <t>2.26</t>
  </si>
  <si>
    <t>Feuerland</t>
  </si>
  <si>
    <t>Aufzüge</t>
  </si>
  <si>
    <t>Besuchertunnel</t>
  </si>
  <si>
    <t>WC Damen (A 0.01)</t>
  </si>
  <si>
    <t>Beh.-WC (A 0.02)</t>
  </si>
  <si>
    <t>Wickelraum (A 0.03)</t>
  </si>
  <si>
    <t>WC Herren  (A 0.04)</t>
  </si>
  <si>
    <t>Schiffswrack (A 0.10)</t>
  </si>
  <si>
    <t>Beton PU-Beschichtung</t>
  </si>
  <si>
    <t>Acrylglas / Prägebeton</t>
  </si>
  <si>
    <t>Treppenraum (0.20)</t>
  </si>
  <si>
    <t>Flur (0.11)</t>
  </si>
  <si>
    <t>Besprechungsraum (0.19)</t>
  </si>
  <si>
    <t>WC Damen
Umkleide (0.18)</t>
  </si>
  <si>
    <t>WC Herren
Umkleide (0.17)</t>
  </si>
  <si>
    <t>Taucher (0.16)</t>
  </si>
  <si>
    <t>Treppenraum (0.09)</t>
  </si>
  <si>
    <t>7 / 3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</si>
  <si>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</si>
  <si>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</si>
  <si>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</si>
  <si>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</si>
  <si>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</si>
  <si>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</si>
  <si>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</si>
  <si>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</si>
  <si>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</si>
  <si>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Tunnel 1</t>
  </si>
  <si>
    <t>Tunnel 2</t>
  </si>
  <si>
    <t>Tunnel 3</t>
  </si>
  <si>
    <t>Tunnel 4</t>
  </si>
  <si>
    <t>Besuchereinblick 5</t>
  </si>
  <si>
    <t>Besuchereinblick 6</t>
  </si>
  <si>
    <t>Antrittsscheiben - Split-Level</t>
  </si>
  <si>
    <t>Antrittsscheiben - Felsküste Robben</t>
  </si>
  <si>
    <t>Antrittsscheiben - Papagei / Pudus</t>
  </si>
  <si>
    <t>Acrylglas  Überkopfverglasung</t>
  </si>
  <si>
    <t>Acrylglas  Abwicklung ca. 5,0 m x Länge i. M. 18,8 m</t>
  </si>
  <si>
    <t>Acrylglas  Abwicklung ca. 5,8 m x Länge 14,0 m</t>
  </si>
  <si>
    <t>Acrylglas  Oberhalb Weg: Abwicklung 6,4 m x Länge 12,0 m = 76,8 m²
Glaswegefläche: 2,5 x Länge 12,0 m = 36,0 m²
Unterhalb Glasweg: Abwicklung 3,0 m x Länge 12,0 m  =30,0 m²</t>
  </si>
  <si>
    <t xml:space="preserve">Acrylglas  </t>
  </si>
  <si>
    <t>Acrylglas  2,0 m x 2,60 m</t>
  </si>
  <si>
    <t>VSG 3,5 m x 2,0 m</t>
  </si>
  <si>
    <t>VSG 9,0 m x 2,0 m</t>
  </si>
  <si>
    <t>VSG 3,4 m x 2,6 m</t>
  </si>
  <si>
    <t xml:space="preserve">Stand: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</si>
</sst>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00\ [$€-40A]_-;\-* #,##0.0000\ [$€-40A]_-;_-* &quot;-&quot;????\ [$€-40A]_-;_-@_-"/>
    <numFmt numFmtId="167" formatCode="_([$€-2]* #,##0.00_);_([$€-2]* \(#,##0.00\);_([$€-2]* &quot;-&quot;??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#,##0.0000"/>
    <numFmt numFmtId="171" formatCode="#,##0.00\ &quot;€&quot;"/>
    <numFmt numFmtId="172" formatCode="_-* #,##0.00&quot; €&quot;_-;\-* #,##0.00&quot; €&quot;_-;_-* \-??&quot; €&quot;_-;_-@_-"/>
    <numFmt numFmtId="173" formatCode="_-* #,##0.00\ &quot;DM&quot;_-;\-* #,##0.00\ &quot;DM&quot;_-;_-* &quot;-&quot;??\ &quot;DM&quot;_-;_-@_-"/>
    <numFmt numFmtId="174" formatCode="_-* #,##0.00&quot; DM&quot;_-;\-* #,##0.00&quot; DM&quot;_-;_-* \-??&quot; DM&quot;_-;_-@_-"/>
    <numFmt numFmtId="175" formatCode="0.000"/>
    <numFmt numFmtId="176" formatCode="#,##0.00000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charset val="1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indexed="8"/>
      <name val="Arial"/>
      <family val="2"/>
    </font>
    <font>
      <sz val="11"/>
      <color theme="1"/>
      <name val="Gotham Medium"/>
      <family val="2"/>
    </font>
    <font>
      <b/>
      <sz val="10"/>
      <color rgb="FF3F3F3F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rgb="FF000000"/>
      <name val="Calibri"/>
      <family val="2"/>
      <scheme val="minor"/>
    </font>
    <font>
      <sz val="10"/>
      <name val="Helv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sz val="12"/>
      <name val="Times New Roman"/>
      <family val="1"/>
    </font>
    <font>
      <sz val="12"/>
      <name val="Arial Narrow"/>
      <family val="2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name val="Aptos"/>
      <family val="2"/>
    </font>
    <font>
      <b/>
      <sz val="9"/>
      <name val="Aptos"/>
      <family val="2"/>
    </font>
    <font>
      <b/>
      <sz val="11"/>
      <name val="Aptos"/>
      <family val="2"/>
    </font>
    <font>
      <b/>
      <sz val="10"/>
      <name val="Aptos"/>
      <family val="2"/>
    </font>
    <font>
      <b/>
      <sz val="10"/>
      <color theme="0"/>
      <name val="Aptos"/>
      <family val="2"/>
    </font>
    <font>
      <b/>
      <sz val="9"/>
      <color theme="0"/>
      <name val="Aptos"/>
      <family val="2"/>
    </font>
    <font>
      <sz val="10"/>
      <color theme="0"/>
      <name val="Aptos"/>
      <family val="2"/>
    </font>
    <font>
      <b/>
      <sz val="8"/>
      <name val="Aptos"/>
      <family val="2"/>
    </font>
    <font>
      <sz val="8"/>
      <name val="Aptos"/>
      <family val="2"/>
    </font>
    <font>
      <sz val="10"/>
      <name val="Aptos"/>
      <family val="2"/>
    </font>
    <font>
      <b/>
      <sz val="9"/>
      <color theme="1"/>
      <name val="Aptos"/>
      <family val="2"/>
    </font>
    <font>
      <vertAlign val="superscript"/>
      <sz val="9"/>
      <name val="Aptos"/>
      <family val="2"/>
    </font>
    <font>
      <b/>
      <sz val="10"/>
      <color rgb="FFFF0000"/>
      <name val="Aptos"/>
      <family val="2"/>
    </font>
    <font>
      <b/>
      <sz val="10"/>
      <color indexed="9"/>
      <name val="Aptos"/>
      <family val="2"/>
    </font>
    <font>
      <b/>
      <sz val="12"/>
      <name val="Aptos"/>
      <family val="2"/>
    </font>
    <font>
      <b/>
      <vertAlign val="superscript"/>
      <sz val="9"/>
      <name val="Aptos"/>
      <family val="2"/>
    </font>
    <font>
      <sz val="9"/>
      <color theme="1"/>
      <name val="Aptos"/>
      <family val="2"/>
    </font>
    <font>
      <b/>
      <sz val="14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b/>
      <u/>
      <sz val="10"/>
      <name val="Aptos"/>
      <family val="2"/>
    </font>
    <font>
      <b/>
      <sz val="10"/>
      <color theme="1"/>
      <name val="Aptos"/>
      <family val="2"/>
    </font>
    <font>
      <b/>
      <vertAlign val="superscript"/>
      <sz val="10"/>
      <name val="Aptos"/>
      <family val="2"/>
    </font>
    <font>
      <sz val="10"/>
      <color theme="1"/>
      <name val="Aptos"/>
      <family val="2"/>
    </font>
    <font>
      <sz val="8"/>
      <name val="Arial"/>
    </font>
    <font>
      <sz val="9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 style="thin">
        <color theme="0" tint="-0.14996795556505021"/>
      </diagonal>
    </border>
    <border diagonalUp="1" diagonalDown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theme="0" tint="-0.1499679555650502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thin">
        <color theme="0" tint="-0.1499679555650502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thin">
        <color theme="0" tint="-0.24994659260841701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theme="0" tint="-0.14996795556505021"/>
      </diagonal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 diagonalDown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n">
        <color theme="0" tint="-0.24994659260841701"/>
      </diagonal>
    </border>
    <border diagonalUp="1" diagonalDown="1"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theme="0" tint="-0.2499465926084170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/>
      <right style="thin">
        <color auto="1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13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4" fillId="2" borderId="0" applyNumberFormat="0" applyBorder="0" applyAlignment="0" applyProtection="0"/>
    <xf numFmtId="165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6" fillId="15" borderId="7" applyNumberFormat="0" applyFont="0" applyAlignment="0" applyProtection="0"/>
    <xf numFmtId="0" fontId="16" fillId="15" borderId="7" applyNumberFormat="0" applyFont="0" applyAlignment="0" applyProtection="0"/>
    <xf numFmtId="0" fontId="16" fillId="0" borderId="0"/>
    <xf numFmtId="0" fontId="12" fillId="0" borderId="0"/>
    <xf numFmtId="0" fontId="12" fillId="0" borderId="0"/>
    <xf numFmtId="0" fontId="12" fillId="0" borderId="0"/>
    <xf numFmtId="167" fontId="12" fillId="0" borderId="0"/>
    <xf numFmtId="166" fontId="12" fillId="0" borderId="0"/>
    <xf numFmtId="0" fontId="16" fillId="0" borderId="0"/>
    <xf numFmtId="0" fontId="12" fillId="0" borderId="0"/>
    <xf numFmtId="164" fontId="17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/>
    <xf numFmtId="0" fontId="10" fillId="0" borderId="0"/>
    <xf numFmtId="0" fontId="18" fillId="0" borderId="0"/>
    <xf numFmtId="0" fontId="10" fillId="0" borderId="0"/>
    <xf numFmtId="0" fontId="9" fillId="0" borderId="0"/>
    <xf numFmtId="9" fontId="10" fillId="0" borderId="0" applyFont="0" applyFill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0" fillId="25" borderId="0" applyNumberFormat="0" applyBorder="0" applyAlignment="0" applyProtection="0"/>
    <xf numFmtId="0" fontId="20" fillId="27" borderId="0" applyNumberFormat="0" applyBorder="0" applyAlignment="0" applyProtection="0"/>
    <xf numFmtId="0" fontId="20" fillId="29" borderId="0" applyNumberFormat="0" applyBorder="0" applyAlignment="0" applyProtection="0"/>
    <xf numFmtId="0" fontId="20" fillId="3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20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2" borderId="0" applyNumberFormat="0" applyBorder="0" applyAlignment="0" applyProtection="0"/>
    <xf numFmtId="0" fontId="20" fillId="34" borderId="0" applyNumberFormat="0" applyBorder="0" applyAlignment="0" applyProtection="0"/>
    <xf numFmtId="0" fontId="21" fillId="19" borderId="0" applyNumberFormat="0" applyBorder="0" applyAlignment="0" applyProtection="0"/>
    <xf numFmtId="0" fontId="22" fillId="22" borderId="13" applyNumberFormat="0" applyAlignment="0" applyProtection="0"/>
    <xf numFmtId="0" fontId="23" fillId="23" borderId="16" applyNumberFormat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 applyNumberFormat="0" applyFill="0" applyBorder="0" applyProtection="0">
      <alignment horizontal="left"/>
    </xf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21" borderId="13" applyNumberFormat="0" applyAlignment="0" applyProtection="0"/>
    <xf numFmtId="0" fontId="35" fillId="0" borderId="15" applyNumberFormat="0" applyFill="0" applyAlignment="0" applyProtection="0"/>
    <xf numFmtId="0" fontId="36" fillId="20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7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8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7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9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37" fillId="0" borderId="0">
      <alignment vertical="top"/>
    </xf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15" borderId="7" applyNumberFormat="0" applyFont="0" applyAlignment="0" applyProtection="0"/>
    <xf numFmtId="0" fontId="39" fillId="22" borderId="14" applyNumberFormat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0" fillId="0" borderId="0" applyNumberFormat="0" applyFont="0" applyFill="0" applyBorder="0" applyAlignment="0" applyProtection="0">
      <alignment horizontal="left"/>
    </xf>
    <xf numFmtId="15" fontId="40" fillId="0" borderId="0" applyFont="0" applyFill="0" applyBorder="0" applyAlignment="0" applyProtection="0"/>
    <xf numFmtId="4" fontId="40" fillId="0" borderId="0" applyFont="0" applyFill="0" applyBorder="0" applyAlignment="0" applyProtection="0"/>
    <xf numFmtId="0" fontId="41" fillId="0" borderId="18">
      <alignment horizontal="center"/>
    </xf>
    <xf numFmtId="4" fontId="11" fillId="36" borderId="19" applyNumberFormat="0" applyProtection="0">
      <alignment vertical="center"/>
    </xf>
    <xf numFmtId="4" fontId="11" fillId="37" borderId="19" applyNumberFormat="0" applyProtection="0">
      <alignment horizontal="left" vertical="center" indent="1"/>
    </xf>
    <xf numFmtId="4" fontId="11" fillId="38" borderId="19" applyNumberFormat="0" applyProtection="0">
      <alignment horizontal="left" vertical="center" indent="1"/>
    </xf>
    <xf numFmtId="4" fontId="11" fillId="0" borderId="19" applyNumberFormat="0" applyProtection="0">
      <alignment horizontal="right" vertical="center"/>
    </xf>
    <xf numFmtId="4" fontId="11" fillId="38" borderId="19" applyNumberFormat="0" applyProtection="0">
      <alignment horizontal="left" vertical="center" indent="1"/>
    </xf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37" fillId="0" borderId="0"/>
    <xf numFmtId="0" fontId="10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43" fillId="0" borderId="0"/>
    <xf numFmtId="0" fontId="10" fillId="0" borderId="1" applyNumberFormat="0" applyFill="0" applyProtection="0">
      <alignment vertical="top" wrapText="1"/>
    </xf>
    <xf numFmtId="49" fontId="10" fillId="0" borderId="0" applyFont="0" applyFill="0" applyBorder="0" applyAlignment="0" applyProtection="0">
      <protection locked="0"/>
    </xf>
    <xf numFmtId="0" fontId="19" fillId="0" borderId="17" applyNumberFormat="0" applyFill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40" fontId="10" fillId="0" borderId="0" applyFont="0" applyFill="0" applyBorder="0" applyAlignment="0" applyProtection="0"/>
    <xf numFmtId="0" fontId="8" fillId="0" borderId="0"/>
    <xf numFmtId="166" fontId="10" fillId="0" borderId="0"/>
    <xf numFmtId="0" fontId="7" fillId="0" borderId="0"/>
    <xf numFmtId="0" fontId="10" fillId="0" borderId="0"/>
    <xf numFmtId="167" fontId="10" fillId="0" borderId="0"/>
    <xf numFmtId="0" fontId="42" fillId="0" borderId="0"/>
    <xf numFmtId="0" fontId="10" fillId="0" borderId="0"/>
    <xf numFmtId="165" fontId="10" fillId="0" borderId="0" applyFont="0" applyFill="0" applyBorder="0" applyAlignment="0" applyProtection="0"/>
    <xf numFmtId="0" fontId="46" fillId="0" borderId="0"/>
    <xf numFmtId="44" fontId="10" fillId="0" borderId="0" applyFont="0" applyFill="0" applyBorder="0" applyAlignment="0" applyProtection="0"/>
    <xf numFmtId="0" fontId="46" fillId="0" borderId="0"/>
    <xf numFmtId="44" fontId="46" fillId="0" borderId="0" applyFont="0" applyFill="0" applyBorder="0" applyAlignment="0" applyProtection="0"/>
    <xf numFmtId="0" fontId="1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3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3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3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3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3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3" fillId="8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3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3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3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3" fillId="14" borderId="0" applyNumberFormat="0" applyBorder="0" applyAlignment="0" applyProtection="0"/>
    <xf numFmtId="0" fontId="26" fillId="49" borderId="0" applyNumberFormat="0" applyBorder="0" applyAlignment="0" applyProtection="0"/>
    <xf numFmtId="0" fontId="26" fillId="2" borderId="0" applyNumberFormat="0" applyBorder="0" applyAlignment="0" applyProtection="0"/>
    <xf numFmtId="0" fontId="26" fillId="50" borderId="0" applyNumberFormat="0" applyBorder="0" applyAlignment="0" applyProtection="0"/>
    <xf numFmtId="0" fontId="26" fillId="46" borderId="0" applyNumberFormat="0" applyBorder="0" applyAlignment="0" applyProtection="0"/>
    <xf numFmtId="0" fontId="26" fillId="49" borderId="0" applyNumberFormat="0" applyBorder="0" applyAlignment="0" applyProtection="0"/>
    <xf numFmtId="0" fontId="26" fillId="51" borderId="0" applyNumberFormat="0" applyBorder="0" applyAlignment="0" applyProtection="0"/>
    <xf numFmtId="0" fontId="62" fillId="25" borderId="0" applyNumberFormat="0" applyBorder="0" applyAlignment="0" applyProtection="0"/>
    <xf numFmtId="0" fontId="64" fillId="25" borderId="0" applyNumberFormat="0" applyBorder="0" applyAlignment="0" applyProtection="0"/>
    <xf numFmtId="0" fontId="62" fillId="27" borderId="0" applyNumberFormat="0" applyBorder="0" applyAlignment="0" applyProtection="0"/>
    <xf numFmtId="0" fontId="64" fillId="27" borderId="0" applyNumberFormat="0" applyBorder="0" applyAlignment="0" applyProtection="0"/>
    <xf numFmtId="0" fontId="62" fillId="29" borderId="0" applyNumberFormat="0" applyBorder="0" applyAlignment="0" applyProtection="0"/>
    <xf numFmtId="0" fontId="64" fillId="29" borderId="0" applyNumberFormat="0" applyBorder="0" applyAlignment="0" applyProtection="0"/>
    <xf numFmtId="0" fontId="62" fillId="31" borderId="0" applyNumberFormat="0" applyBorder="0" applyAlignment="0" applyProtection="0"/>
    <xf numFmtId="0" fontId="64" fillId="31" borderId="0" applyNumberFormat="0" applyBorder="0" applyAlignment="0" applyProtection="0"/>
    <xf numFmtId="0" fontId="62" fillId="33" borderId="0" applyNumberFormat="0" applyBorder="0" applyAlignment="0" applyProtection="0"/>
    <xf numFmtId="0" fontId="64" fillId="33" borderId="0" applyNumberFormat="0" applyBorder="0" applyAlignment="0" applyProtection="0"/>
    <xf numFmtId="0" fontId="62" fillId="35" borderId="0" applyNumberFormat="0" applyBorder="0" applyAlignment="0" applyProtection="0"/>
    <xf numFmtId="0" fontId="64" fillId="35" borderId="0" applyNumberFormat="0" applyBorder="0" applyAlignment="0" applyProtection="0"/>
    <xf numFmtId="0" fontId="14" fillId="52" borderId="0" applyNumberFormat="0" applyBorder="0" applyAlignment="0" applyProtection="0"/>
    <xf numFmtId="0" fontId="14" fillId="50" borderId="0" applyNumberFormat="0" applyBorder="0" applyAlignment="0" applyProtection="0"/>
    <xf numFmtId="0" fontId="14" fillId="53" borderId="0" applyNumberFormat="0" applyBorder="0" applyAlignment="0" applyProtection="0"/>
    <xf numFmtId="0" fontId="14" fillId="38" borderId="0" applyNumberFormat="0" applyBorder="0" applyAlignment="0" applyProtection="0"/>
    <xf numFmtId="0" fontId="14" fillId="54" borderId="0" applyNumberFormat="0" applyBorder="0" applyAlignment="0" applyProtection="0"/>
    <xf numFmtId="0" fontId="62" fillId="24" borderId="0" applyNumberFormat="0" applyBorder="0" applyAlignment="0" applyProtection="0"/>
    <xf numFmtId="0" fontId="64" fillId="24" borderId="0" applyNumberFormat="0" applyBorder="0" applyAlignment="0" applyProtection="0"/>
    <xf numFmtId="0" fontId="62" fillId="26" borderId="0" applyNumberFormat="0" applyBorder="0" applyAlignment="0" applyProtection="0"/>
    <xf numFmtId="0" fontId="64" fillId="26" borderId="0" applyNumberFormat="0" applyBorder="0" applyAlignment="0" applyProtection="0"/>
    <xf numFmtId="0" fontId="62" fillId="28" borderId="0" applyNumberFormat="0" applyBorder="0" applyAlignment="0" applyProtection="0"/>
    <xf numFmtId="0" fontId="64" fillId="28" borderId="0" applyNumberFormat="0" applyBorder="0" applyAlignment="0" applyProtection="0"/>
    <xf numFmtId="0" fontId="62" fillId="30" borderId="0" applyNumberFormat="0" applyBorder="0" applyAlignment="0" applyProtection="0"/>
    <xf numFmtId="0" fontId="64" fillId="30" borderId="0" applyNumberFormat="0" applyBorder="0" applyAlignment="0" applyProtection="0"/>
    <xf numFmtId="0" fontId="62" fillId="32" borderId="0" applyNumberFormat="0" applyBorder="0" applyAlignment="0" applyProtection="0"/>
    <xf numFmtId="0" fontId="64" fillId="32" borderId="0" applyNumberFormat="0" applyBorder="0" applyAlignment="0" applyProtection="0"/>
    <xf numFmtId="0" fontId="62" fillId="34" borderId="0" applyNumberFormat="0" applyBorder="0" applyAlignment="0" applyProtection="0"/>
    <xf numFmtId="0" fontId="64" fillId="34" borderId="0" applyNumberFormat="0" applyBorder="0" applyAlignment="0" applyProtection="0"/>
    <xf numFmtId="0" fontId="55" fillId="22" borderId="14" applyNumberFormat="0" applyAlignment="0" applyProtection="0"/>
    <xf numFmtId="0" fontId="65" fillId="22" borderId="14" applyNumberFormat="0" applyAlignment="0" applyProtection="0"/>
    <xf numFmtId="0" fontId="56" fillId="22" borderId="13" applyNumberFormat="0" applyAlignment="0" applyProtection="0"/>
    <xf numFmtId="0" fontId="66" fillId="22" borderId="13" applyNumberFormat="0" applyAlignment="0" applyProtection="0"/>
    <xf numFmtId="0" fontId="54" fillId="21" borderId="13" applyNumberFormat="0" applyAlignment="0" applyProtection="0"/>
    <xf numFmtId="0" fontId="67" fillId="21" borderId="13" applyNumberFormat="0" applyAlignment="0" applyProtection="0"/>
    <xf numFmtId="0" fontId="61" fillId="0" borderId="17" applyNumberFormat="0" applyFill="0" applyAlignment="0" applyProtection="0"/>
    <xf numFmtId="0" fontId="45" fillId="0" borderId="17" applyNumberFormat="0" applyFill="0" applyAlignment="0" applyProtection="0"/>
    <xf numFmtId="0" fontId="6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51" fillId="18" borderId="0" applyNumberFormat="0" applyBorder="0" applyAlignment="0" applyProtection="0"/>
    <xf numFmtId="0" fontId="69" fillId="18" borderId="0" applyNumberFormat="0" applyBorder="0" applyAlignment="0" applyProtection="0"/>
    <xf numFmtId="0" fontId="70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53" fillId="20" borderId="0" applyNumberFormat="0" applyBorder="0" applyAlignment="0" applyProtection="0"/>
    <xf numFmtId="0" fontId="72" fillId="20" borderId="0" applyNumberFormat="0" applyBorder="0" applyAlignment="0" applyProtection="0"/>
    <xf numFmtId="0" fontId="6" fillId="15" borderId="7" applyNumberFormat="0" applyFont="0" applyAlignment="0" applyProtection="0"/>
    <xf numFmtId="0" fontId="6" fillId="15" borderId="7" applyNumberFormat="0" applyFont="0" applyAlignment="0" applyProtection="0"/>
    <xf numFmtId="0" fontId="6" fillId="15" borderId="7" applyNumberFormat="0" applyFont="0" applyAlignment="0" applyProtection="0"/>
    <xf numFmtId="0" fontId="6" fillId="15" borderId="7" applyNumberFormat="0" applyFont="0" applyAlignment="0" applyProtection="0"/>
    <xf numFmtId="0" fontId="6" fillId="15" borderId="7" applyNumberFormat="0" applyFont="0" applyAlignment="0" applyProtection="0"/>
    <xf numFmtId="0" fontId="63" fillId="15" borderId="7" applyNumberFormat="0" applyFont="0" applyAlignment="0" applyProtection="0"/>
    <xf numFmtId="0" fontId="10" fillId="55" borderId="45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2" fillId="19" borderId="0" applyNumberFormat="0" applyBorder="0" applyAlignment="0" applyProtection="0"/>
    <xf numFmtId="0" fontId="73" fillId="19" borderId="0" applyNumberFormat="0" applyBorder="0" applyAlignment="0" applyProtection="0"/>
    <xf numFmtId="0" fontId="74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10" fillId="0" borderId="0"/>
    <xf numFmtId="0" fontId="75" fillId="0" borderId="0"/>
    <xf numFmtId="0" fontId="6" fillId="0" borderId="0"/>
    <xf numFmtId="0" fontId="6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75" fillId="0" borderId="0"/>
    <xf numFmtId="0" fontId="26" fillId="0" borderId="0"/>
    <xf numFmtId="0" fontId="75" fillId="0" borderId="0"/>
    <xf numFmtId="0" fontId="75" fillId="0" borderId="0"/>
    <xf numFmtId="0" fontId="6" fillId="0" borderId="0"/>
    <xf numFmtId="0" fontId="75" fillId="0" borderId="0"/>
    <xf numFmtId="0" fontId="6" fillId="0" borderId="0"/>
    <xf numFmtId="0" fontId="7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37" fillId="0" borderId="0"/>
    <xf numFmtId="0" fontId="76" fillId="0" borderId="0"/>
    <xf numFmtId="0" fontId="17" fillId="0" borderId="0"/>
    <xf numFmtId="0" fontId="74" fillId="0" borderId="0"/>
    <xf numFmtId="0" fontId="10" fillId="0" borderId="0"/>
    <xf numFmtId="0" fontId="10" fillId="0" borderId="0"/>
    <xf numFmtId="0" fontId="48" fillId="0" borderId="10" applyNumberFormat="0" applyFill="0" applyAlignment="0" applyProtection="0"/>
    <xf numFmtId="0" fontId="30" fillId="0" borderId="10" applyNumberFormat="0" applyFill="0" applyAlignment="0" applyProtection="0"/>
    <xf numFmtId="0" fontId="49" fillId="0" borderId="11" applyNumberFormat="0" applyFill="0" applyAlignment="0" applyProtection="0"/>
    <xf numFmtId="0" fontId="31" fillId="0" borderId="11" applyNumberFormat="0" applyFill="0" applyAlignment="0" applyProtection="0"/>
    <xf numFmtId="0" fontId="50" fillId="0" borderId="12" applyNumberFormat="0" applyFill="0" applyAlignment="0" applyProtection="0"/>
    <xf numFmtId="0" fontId="32" fillId="0" borderId="12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78" fillId="0" borderId="15" applyNumberFormat="0" applyFill="0" applyAlignment="0" applyProtection="0"/>
    <xf numFmtId="44" fontId="26" fillId="0" borderId="0" applyFont="0" applyFill="0" applyBorder="0" applyAlignment="0" applyProtection="0"/>
    <xf numFmtId="172" fontId="26" fillId="0" borderId="0" applyFill="0" applyBorder="0" applyAlignment="0" applyProtection="0"/>
    <xf numFmtId="44" fontId="6" fillId="0" borderId="0" applyFont="0" applyFill="0" applyBorder="0" applyAlignment="0" applyProtection="0"/>
    <xf numFmtId="172" fontId="26" fillId="0" borderId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6" fillId="0" borderId="0" applyFont="0" applyFill="0" applyBorder="0" applyAlignment="0" applyProtection="0"/>
    <xf numFmtId="173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ill="0" applyBorder="0" applyAlignment="0" applyProtection="0"/>
    <xf numFmtId="44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174" fontId="26" fillId="0" borderId="0" applyFill="0" applyBorder="0" applyAlignment="0" applyProtection="0"/>
    <xf numFmtId="17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2" fontId="26" fillId="0" borderId="0" applyFill="0" applyBorder="0" applyAlignment="0" applyProtection="0"/>
    <xf numFmtId="44" fontId="6" fillId="0" borderId="0" applyFont="0" applyFill="0" applyBorder="0" applyAlignment="0" applyProtection="0"/>
    <xf numFmtId="172" fontId="26" fillId="0" borderId="0" applyFill="0" applyBorder="0" applyAlignment="0" applyProtection="0"/>
    <xf numFmtId="44" fontId="6" fillId="0" borderId="0" applyFont="0" applyFill="0" applyBorder="0" applyAlignment="0" applyProtection="0"/>
    <xf numFmtId="172" fontId="26" fillId="0" borderId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26" fillId="0" borderId="0" applyFill="0" applyBorder="0" applyAlignment="0" applyProtection="0"/>
    <xf numFmtId="44" fontId="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8" fillId="23" borderId="16" applyNumberFormat="0" applyAlignment="0" applyProtection="0"/>
    <xf numFmtId="0" fontId="80" fillId="23" borderId="16" applyNumberFormat="0" applyAlignment="0" applyProtection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  <xf numFmtId="0" fontId="2" fillId="0" borderId="0"/>
    <xf numFmtId="166" fontId="10" fillId="0" borderId="0"/>
    <xf numFmtId="0" fontId="10" fillId="0" borderId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3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4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5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6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7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8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1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0" fillId="0" borderId="0" applyNumberFormat="0" applyFill="0" applyBorder="0" applyProtection="0">
      <alignment horizontal="left"/>
    </xf>
    <xf numFmtId="4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0" borderId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166" fontId="2" fillId="15" borderId="7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0" fillId="0" borderId="60" applyNumberFormat="0" applyFill="0" applyProtection="0">
      <alignment vertical="top" wrapText="1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15" borderId="7" applyNumberFormat="0" applyFont="0" applyAlignment="0" applyProtection="0"/>
    <xf numFmtId="0" fontId="1" fillId="15" borderId="7" applyNumberFormat="0" applyFont="0" applyAlignment="0" applyProtection="0"/>
    <xf numFmtId="0" fontId="1" fillId="0" borderId="0"/>
    <xf numFmtId="0" fontId="1" fillId="0" borderId="0"/>
    <xf numFmtId="165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36" borderId="64" applyNumberFormat="0" applyProtection="0">
      <alignment vertical="center"/>
    </xf>
    <xf numFmtId="4" fontId="11" fillId="37" borderId="64" applyNumberFormat="0" applyProtection="0">
      <alignment horizontal="left" vertical="center" indent="1"/>
    </xf>
    <xf numFmtId="4" fontId="11" fillId="38" borderId="64" applyNumberFormat="0" applyProtection="0">
      <alignment horizontal="left" vertical="center" indent="1"/>
    </xf>
    <xf numFmtId="4" fontId="11" fillId="0" borderId="64" applyNumberFormat="0" applyProtection="0">
      <alignment horizontal="right" vertical="center"/>
    </xf>
    <xf numFmtId="4" fontId="11" fillId="38" borderId="64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60" applyNumberFormat="0" applyFill="0" applyProtection="0">
      <alignment vertical="top" wrapText="1"/>
    </xf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63" fillId="0" borderId="0"/>
    <xf numFmtId="0" fontId="6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15" borderId="7" applyNumberFormat="0" applyFont="0" applyAlignment="0" applyProtection="0"/>
    <xf numFmtId="0" fontId="1" fillId="15" borderId="7" applyNumberFormat="0" applyFont="0" applyAlignment="0" applyProtection="0"/>
    <xf numFmtId="0" fontId="1" fillId="0" borderId="0"/>
    <xf numFmtId="165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" fontId="11" fillId="36" borderId="64" applyNumberFormat="0" applyProtection="0">
      <alignment vertical="center"/>
    </xf>
    <xf numFmtId="4" fontId="11" fillId="37" borderId="64" applyNumberFormat="0" applyProtection="0">
      <alignment horizontal="left" vertical="center" indent="1"/>
    </xf>
    <xf numFmtId="4" fontId="11" fillId="38" borderId="64" applyNumberFormat="0" applyProtection="0">
      <alignment horizontal="left" vertical="center" indent="1"/>
    </xf>
    <xf numFmtId="4" fontId="11" fillId="0" borderId="64" applyNumberFormat="0" applyProtection="0">
      <alignment horizontal="right" vertical="center"/>
    </xf>
    <xf numFmtId="4" fontId="11" fillId="38" borderId="64" applyNumberFormat="0" applyProtection="0">
      <alignment horizontal="left" vertical="center" indent="1"/>
    </xf>
    <xf numFmtId="0" fontId="1" fillId="0" borderId="0"/>
    <xf numFmtId="0" fontId="1" fillId="0" borderId="0"/>
    <xf numFmtId="0" fontId="1" fillId="0" borderId="0"/>
    <xf numFmtId="0" fontId="10" fillId="0" borderId="60" applyNumberFormat="0" applyFill="0" applyProtection="0">
      <alignment vertical="top" wrapText="1"/>
    </xf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0" fillId="0" borderId="65" applyNumberFormat="0" applyFill="0" applyProtection="0">
      <alignment vertical="top" wrapText="1"/>
    </xf>
    <xf numFmtId="0" fontId="1" fillId="0" borderId="0"/>
    <xf numFmtId="44" fontId="1" fillId="0" borderId="0" applyFont="0" applyFill="0" applyBorder="0" applyAlignment="0" applyProtection="0"/>
  </cellStyleXfs>
  <cellXfs count="914">
    <xf numFmtId="0" fontId="0" fillId="0" borderId="0" xfId="0"/>
    <xf numFmtId="0" fontId="81" fillId="0" borderId="0" xfId="909" applyFont="1"/>
    <xf numFmtId="0" fontId="81" fillId="0" borderId="60" xfId="879" quotePrefix="1" applyFont="1" applyBorder="1" applyAlignment="1">
      <alignment horizontal="left" vertical="center" wrapText="1"/>
    </xf>
    <xf numFmtId="49" fontId="81" fillId="0" borderId="5" xfId="887" applyNumberFormat="1" applyFont="1" applyBorder="1" applyAlignment="1">
      <alignment vertical="top"/>
    </xf>
    <xf numFmtId="0" fontId="81" fillId="0" borderId="0" xfId="887" applyFont="1" applyAlignment="1">
      <alignment horizontal="left" vertical="center"/>
    </xf>
    <xf numFmtId="0" fontId="81" fillId="0" borderId="0" xfId="909" applyFont="1" applyAlignment="1">
      <alignment horizontal="left"/>
    </xf>
    <xf numFmtId="0" fontId="81" fillId="0" borderId="59" xfId="887" applyFont="1" applyBorder="1" applyAlignment="1">
      <alignment horizontal="left" vertical="center" wrapText="1"/>
    </xf>
    <xf numFmtId="49" fontId="82" fillId="40" borderId="42" xfId="887" applyNumberFormat="1" applyFont="1" applyFill="1" applyBorder="1" applyAlignment="1">
      <alignment vertical="center"/>
    </xf>
    <xf numFmtId="0" fontId="81" fillId="0" borderId="60" xfId="0" quotePrefix="1" applyFont="1" applyBorder="1" applyAlignment="1">
      <alignment horizontal="center" vertical="center" wrapText="1"/>
    </xf>
    <xf numFmtId="0" fontId="81" fillId="0" borderId="29" xfId="0" quotePrefix="1" applyFont="1" applyBorder="1" applyAlignment="1">
      <alignment horizontal="center" vertical="center" wrapText="1"/>
    </xf>
    <xf numFmtId="0" fontId="81" fillId="0" borderId="9" xfId="879" applyFont="1" applyBorder="1" applyAlignment="1">
      <alignment horizontal="center" vertical="center"/>
    </xf>
    <xf numFmtId="0" fontId="81" fillId="0" borderId="59" xfId="909" applyFont="1" applyBorder="1" applyAlignment="1">
      <alignment horizontal="left"/>
    </xf>
    <xf numFmtId="0" fontId="82" fillId="0" borderId="61" xfId="909" applyFont="1" applyBorder="1"/>
    <xf numFmtId="0" fontId="81" fillId="0" borderId="62" xfId="909" applyFont="1" applyBorder="1"/>
    <xf numFmtId="0" fontId="81" fillId="0" borderId="59" xfId="909" applyFont="1" applyBorder="1"/>
    <xf numFmtId="0" fontId="81" fillId="0" borderId="61" xfId="909" applyFont="1" applyBorder="1"/>
    <xf numFmtId="2" fontId="81" fillId="0" borderId="62" xfId="909" applyNumberFormat="1" applyFont="1" applyBorder="1" applyAlignment="1">
      <alignment horizontal="left"/>
    </xf>
    <xf numFmtId="14" fontId="81" fillId="0" borderId="61" xfId="909" applyNumberFormat="1" applyFont="1" applyBorder="1"/>
    <xf numFmtId="16" fontId="81" fillId="0" borderId="62" xfId="909" applyNumberFormat="1" applyFont="1" applyBorder="1"/>
    <xf numFmtId="14" fontId="82" fillId="0" borderId="61" xfId="909" applyNumberFormat="1" applyFont="1" applyBorder="1"/>
    <xf numFmtId="14" fontId="82" fillId="0" borderId="61" xfId="909" applyNumberFormat="1" applyFont="1" applyBorder="1" applyAlignment="1">
      <alignment horizontal="right"/>
    </xf>
    <xf numFmtId="0" fontId="83" fillId="0" borderId="61" xfId="887" applyFont="1" applyBorder="1"/>
    <xf numFmtId="0" fontId="83" fillId="0" borderId="62" xfId="887" applyFont="1" applyBorder="1"/>
    <xf numFmtId="0" fontId="81" fillId="0" borderId="48" xfId="909" applyFont="1" applyBorder="1" applyAlignment="1">
      <alignment horizontal="left"/>
    </xf>
    <xf numFmtId="0" fontId="82" fillId="0" borderId="55" xfId="887" applyFont="1" applyBorder="1"/>
    <xf numFmtId="0" fontId="81" fillId="0" borderId="51" xfId="909" applyFont="1" applyBorder="1"/>
    <xf numFmtId="2" fontId="81" fillId="0" borderId="59" xfId="909" applyNumberFormat="1" applyFont="1" applyBorder="1" applyAlignment="1">
      <alignment horizontal="left"/>
    </xf>
    <xf numFmtId="2" fontId="81" fillId="0" borderId="61" xfId="909" applyNumberFormat="1" applyFont="1" applyBorder="1" applyAlignment="1">
      <alignment vertical="top" wrapText="1"/>
    </xf>
    <xf numFmtId="14" fontId="81" fillId="0" borderId="62" xfId="909" applyNumberFormat="1" applyFont="1" applyBorder="1" applyAlignment="1">
      <alignment horizontal="left"/>
    </xf>
    <xf numFmtId="0" fontId="81" fillId="0" borderId="48" xfId="909" applyFont="1" applyBorder="1"/>
    <xf numFmtId="16" fontId="81" fillId="0" borderId="51" xfId="909" applyNumberFormat="1" applyFont="1" applyBorder="1"/>
    <xf numFmtId="2" fontId="82" fillId="0" borderId="61" xfId="909" applyNumberFormat="1" applyFont="1" applyBorder="1" applyAlignment="1">
      <alignment horizontal="left"/>
    </xf>
    <xf numFmtId="2" fontId="82" fillId="0" borderId="61" xfId="909" applyNumberFormat="1" applyFont="1" applyBorder="1" applyAlignment="1">
      <alignment horizontal="right"/>
    </xf>
    <xf numFmtId="165" fontId="84" fillId="16" borderId="61" xfId="82" applyFont="1" applyFill="1" applyBorder="1" applyAlignment="1" applyProtection="1">
      <alignment shrinkToFit="1"/>
    </xf>
    <xf numFmtId="171" fontId="84" fillId="16" borderId="62" xfId="82" applyNumberFormat="1" applyFont="1" applyFill="1" applyBorder="1" applyAlignment="1" applyProtection="1">
      <alignment shrinkToFit="1"/>
    </xf>
    <xf numFmtId="0" fontId="81" fillId="0" borderId="2" xfId="909" applyFont="1" applyBorder="1" applyAlignment="1">
      <alignment horizontal="left"/>
    </xf>
    <xf numFmtId="0" fontId="81" fillId="0" borderId="0" xfId="887" applyFont="1"/>
    <xf numFmtId="0" fontId="81" fillId="0" borderId="3" xfId="909" applyFont="1" applyBorder="1"/>
    <xf numFmtId="2" fontId="81" fillId="0" borderId="55" xfId="909" applyNumberFormat="1" applyFont="1" applyBorder="1" applyAlignment="1">
      <alignment vertical="top" wrapText="1"/>
    </xf>
    <xf numFmtId="2" fontId="81" fillId="0" borderId="55" xfId="909" applyNumberFormat="1" applyFont="1" applyBorder="1" applyAlignment="1">
      <alignment vertical="top"/>
    </xf>
    <xf numFmtId="2" fontId="82" fillId="0" borderId="0" xfId="909" applyNumberFormat="1" applyFont="1" applyAlignment="1">
      <alignment horizontal="left"/>
    </xf>
    <xf numFmtId="2" fontId="81" fillId="0" borderId="61" xfId="909" applyNumberFormat="1" applyFont="1" applyBorder="1" applyAlignment="1">
      <alignment horizontal="left"/>
    </xf>
    <xf numFmtId="2" fontId="82" fillId="0" borderId="62" xfId="909" applyNumberFormat="1" applyFont="1" applyBorder="1" applyAlignment="1">
      <alignment horizontal="left"/>
    </xf>
    <xf numFmtId="0" fontId="81" fillId="0" borderId="5" xfId="887" applyFont="1" applyBorder="1"/>
    <xf numFmtId="0" fontId="81" fillId="0" borderId="4" xfId="909" applyFont="1" applyBorder="1"/>
    <xf numFmtId="0" fontId="81" fillId="0" borderId="5" xfId="909" applyFont="1" applyBorder="1"/>
    <xf numFmtId="2" fontId="82" fillId="0" borderId="5" xfId="909" applyNumberFormat="1" applyFont="1" applyBorder="1" applyAlignment="1">
      <alignment horizontal="left"/>
    </xf>
    <xf numFmtId="0" fontId="81" fillId="0" borderId="6" xfId="909" applyFont="1" applyBorder="1"/>
    <xf numFmtId="0" fontId="84" fillId="0" borderId="48" xfId="909" applyFont="1" applyBorder="1" applyAlignment="1">
      <alignment horizontal="left"/>
    </xf>
    <xf numFmtId="0" fontId="82" fillId="0" borderId="55" xfId="909" applyFont="1" applyBorder="1"/>
    <xf numFmtId="0" fontId="81" fillId="0" borderId="55" xfId="909" applyFont="1" applyBorder="1"/>
    <xf numFmtId="2" fontId="81" fillId="0" borderId="55" xfId="909" applyNumberFormat="1" applyFont="1" applyBorder="1" applyAlignment="1">
      <alignment horizontal="left" vertical="top" wrapText="1"/>
    </xf>
    <xf numFmtId="4" fontId="81" fillId="0" borderId="51" xfId="909" applyNumberFormat="1" applyFont="1" applyBorder="1" applyAlignment="1">
      <alignment horizontal="center"/>
    </xf>
    <xf numFmtId="0" fontId="84" fillId="0" borderId="2" xfId="909" applyFont="1" applyBorder="1" applyAlignment="1">
      <alignment horizontal="left"/>
    </xf>
    <xf numFmtId="0" fontId="82" fillId="0" borderId="0" xfId="909" applyFont="1"/>
    <xf numFmtId="2" fontId="81" fillId="0" borderId="0" xfId="909" applyNumberFormat="1" applyFont="1" applyAlignment="1">
      <alignment horizontal="left" vertical="top" wrapText="1"/>
    </xf>
    <xf numFmtId="4" fontId="81" fillId="0" borderId="3" xfId="909" applyNumberFormat="1" applyFont="1" applyBorder="1" applyAlignment="1">
      <alignment horizontal="center"/>
    </xf>
    <xf numFmtId="0" fontId="82" fillId="0" borderId="59" xfId="909" applyFont="1" applyBorder="1" applyAlignment="1">
      <alignment horizontal="left"/>
    </xf>
    <xf numFmtId="0" fontId="82" fillId="0" borderId="61" xfId="909" applyFont="1" applyBorder="1" applyAlignment="1">
      <alignment horizontal="left"/>
    </xf>
    <xf numFmtId="2" fontId="82" fillId="0" borderId="61" xfId="909" applyNumberFormat="1" applyFont="1" applyBorder="1"/>
    <xf numFmtId="0" fontId="82" fillId="0" borderId="59" xfId="909" applyFont="1" applyBorder="1"/>
    <xf numFmtId="0" fontId="82" fillId="0" borderId="62" xfId="909" applyFont="1" applyBorder="1"/>
    <xf numFmtId="4" fontId="82" fillId="0" borderId="62" xfId="909" applyNumberFormat="1" applyFont="1" applyBorder="1"/>
    <xf numFmtId="4" fontId="82" fillId="0" borderId="60" xfId="909" applyNumberFormat="1" applyFont="1" applyBorder="1"/>
    <xf numFmtId="0" fontId="81" fillId="0" borderId="4" xfId="887" applyFont="1" applyBorder="1" applyAlignment="1">
      <alignment horizontal="right" vertical="top"/>
    </xf>
    <xf numFmtId="0" fontId="81" fillId="0" borderId="4" xfId="887" applyFont="1" applyBorder="1" applyAlignment="1">
      <alignment horizontal="left" vertical="top"/>
    </xf>
    <xf numFmtId="0" fontId="81" fillId="0" borderId="5" xfId="887" applyFont="1" applyBorder="1" applyAlignment="1">
      <alignment horizontal="left" vertical="top"/>
    </xf>
    <xf numFmtId="1" fontId="81" fillId="0" borderId="5" xfId="887" applyNumberFormat="1" applyFont="1" applyBorder="1" applyAlignment="1">
      <alignment vertical="top"/>
    </xf>
    <xf numFmtId="2" fontId="81" fillId="0" borderId="5" xfId="887" applyNumberFormat="1" applyFont="1" applyBorder="1" applyAlignment="1">
      <alignment vertical="top"/>
    </xf>
    <xf numFmtId="4" fontId="81" fillId="0" borderId="5" xfId="887" applyNumberFormat="1" applyFont="1" applyBorder="1" applyAlignment="1">
      <alignment vertical="top"/>
    </xf>
    <xf numFmtId="176" fontId="81" fillId="0" borderId="6" xfId="887" applyNumberFormat="1" applyFont="1" applyBorder="1" applyAlignment="1">
      <alignment vertical="top"/>
    </xf>
    <xf numFmtId="4" fontId="81" fillId="17" borderId="6" xfId="910" applyNumberFormat="1" applyFont="1" applyFill="1" applyBorder="1" applyAlignment="1" applyProtection="1">
      <alignment vertical="top"/>
      <protection locked="0"/>
    </xf>
    <xf numFmtId="4" fontId="81" fillId="0" borderId="20" xfId="887" applyNumberFormat="1" applyFont="1" applyBorder="1" applyAlignment="1">
      <alignment vertical="top"/>
    </xf>
    <xf numFmtId="0" fontId="81" fillId="0" borderId="4" xfId="33" applyFont="1" applyBorder="1" applyAlignment="1">
      <alignment horizontal="left"/>
    </xf>
    <xf numFmtId="49" fontId="81" fillId="0" borderId="5" xfId="33" applyNumberFormat="1" applyFont="1" applyBorder="1"/>
    <xf numFmtId="0" fontId="81" fillId="0" borderId="5" xfId="33" applyFont="1" applyBorder="1" applyAlignment="1">
      <alignment horizontal="left"/>
    </xf>
    <xf numFmtId="1" fontId="81" fillId="0" borderId="5" xfId="33" applyNumberFormat="1" applyFont="1" applyBorder="1"/>
    <xf numFmtId="2" fontId="81" fillId="0" borderId="5" xfId="33" applyNumberFormat="1" applyFont="1" applyBorder="1"/>
    <xf numFmtId="4" fontId="81" fillId="0" borderId="5" xfId="33" applyNumberFormat="1" applyFont="1" applyBorder="1"/>
    <xf numFmtId="176" fontId="81" fillId="0" borderId="6" xfId="33" applyNumberFormat="1" applyFont="1" applyBorder="1"/>
    <xf numFmtId="4" fontId="81" fillId="0" borderId="20" xfId="33" applyNumberFormat="1" applyFont="1" applyBorder="1"/>
    <xf numFmtId="0" fontId="81" fillId="0" borderId="0" xfId="33" applyFont="1"/>
    <xf numFmtId="0" fontId="82" fillId="0" borderId="4" xfId="887" applyFont="1" applyBorder="1" applyAlignment="1">
      <alignment horizontal="right" vertical="top"/>
    </xf>
    <xf numFmtId="0" fontId="82" fillId="0" borderId="4" xfId="887" applyFont="1" applyBorder="1" applyAlignment="1">
      <alignment horizontal="left" vertical="top"/>
    </xf>
    <xf numFmtId="49" fontId="82" fillId="0" borderId="5" xfId="887" applyNumberFormat="1" applyFont="1" applyBorder="1" applyAlignment="1">
      <alignment vertical="top"/>
    </xf>
    <xf numFmtId="0" fontId="82" fillId="0" borderId="5" xfId="887" applyFont="1" applyBorder="1" applyAlignment="1">
      <alignment horizontal="left" vertical="top"/>
    </xf>
    <xf numFmtId="1" fontId="82" fillId="0" borderId="5" xfId="887" applyNumberFormat="1" applyFont="1" applyBorder="1" applyAlignment="1">
      <alignment vertical="top"/>
    </xf>
    <xf numFmtId="2" fontId="82" fillId="0" borderId="5" xfId="887" applyNumberFormat="1" applyFont="1" applyBorder="1" applyAlignment="1">
      <alignment vertical="top"/>
    </xf>
    <xf numFmtId="4" fontId="82" fillId="0" borderId="5" xfId="887" applyNumberFormat="1" applyFont="1" applyBorder="1" applyAlignment="1">
      <alignment vertical="top"/>
    </xf>
    <xf numFmtId="176" fontId="82" fillId="0" borderId="6" xfId="887" applyNumberFormat="1" applyFont="1" applyBorder="1" applyAlignment="1">
      <alignment vertical="top"/>
    </xf>
    <xf numFmtId="4" fontId="82" fillId="0" borderId="6" xfId="910" applyNumberFormat="1" applyFont="1" applyFill="1" applyBorder="1" applyAlignment="1" applyProtection="1">
      <alignment vertical="top"/>
    </xf>
    <xf numFmtId="4" fontId="82" fillId="0" borderId="20" xfId="887" applyNumberFormat="1" applyFont="1" applyBorder="1" applyAlignment="1">
      <alignment vertical="top"/>
    </xf>
    <xf numFmtId="0" fontId="82" fillId="0" borderId="0" xfId="887" applyFont="1"/>
    <xf numFmtId="0" fontId="82" fillId="0" borderId="60" xfId="887" applyFont="1" applyBorder="1" applyAlignment="1">
      <alignment horizontal="left" vertical="top"/>
    </xf>
    <xf numFmtId="0" fontId="82" fillId="0" borderId="59" xfId="887" applyFont="1" applyBorder="1" applyAlignment="1">
      <alignment horizontal="left" vertical="top"/>
    </xf>
    <xf numFmtId="0" fontId="82" fillId="0" borderId="61" xfId="887" applyFont="1" applyBorder="1" applyAlignment="1">
      <alignment vertical="top"/>
    </xf>
    <xf numFmtId="2" fontId="82" fillId="0" borderId="62" xfId="887" applyNumberFormat="1" applyFont="1" applyBorder="1" applyAlignment="1">
      <alignment vertical="top"/>
    </xf>
    <xf numFmtId="0" fontId="82" fillId="0" borderId="59" xfId="887" applyFont="1" applyBorder="1" applyAlignment="1">
      <alignment vertical="top"/>
    </xf>
    <xf numFmtId="0" fontId="82" fillId="0" borderId="62" xfId="887" applyFont="1" applyBorder="1" applyAlignment="1">
      <alignment vertical="top"/>
    </xf>
    <xf numFmtId="4" fontId="82" fillId="0" borderId="60" xfId="887" applyNumberFormat="1" applyFont="1" applyBorder="1" applyAlignment="1">
      <alignment vertical="top"/>
    </xf>
    <xf numFmtId="0" fontId="81" fillId="0" borderId="0" xfId="909" applyFont="1" applyAlignment="1">
      <alignment horizontal="right"/>
    </xf>
    <xf numFmtId="0" fontId="81" fillId="0" borderId="0" xfId="909" applyFont="1" applyAlignment="1">
      <alignment horizontal="center"/>
    </xf>
    <xf numFmtId="4" fontId="81" fillId="0" borderId="0" xfId="909" applyNumberFormat="1" applyFont="1"/>
    <xf numFmtId="2" fontId="81" fillId="0" borderId="0" xfId="909" applyNumberFormat="1" applyFont="1"/>
    <xf numFmtId="170" fontId="81" fillId="0" borderId="0" xfId="909" applyNumberFormat="1" applyFont="1"/>
    <xf numFmtId="4" fontId="81" fillId="0" borderId="0" xfId="909" applyNumberFormat="1" applyFont="1" applyAlignment="1">
      <alignment horizontal="center"/>
    </xf>
    <xf numFmtId="0" fontId="81" fillId="0" borderId="59" xfId="904" applyNumberFormat="1" applyFont="1" applyBorder="1" applyAlignment="1">
      <alignment horizontal="left" vertical="center"/>
    </xf>
    <xf numFmtId="0" fontId="82" fillId="0" borderId="61" xfId="904" applyNumberFormat="1" applyFont="1" applyBorder="1" applyAlignment="1">
      <alignment horizontal="left" vertical="center"/>
    </xf>
    <xf numFmtId="0" fontId="82" fillId="0" borderId="62" xfId="904" applyNumberFormat="1" applyFont="1" applyBorder="1" applyAlignment="1">
      <alignment horizontal="left" vertical="center"/>
    </xf>
    <xf numFmtId="166" fontId="81" fillId="0" borderId="61" xfId="904" applyFont="1" applyBorder="1" applyAlignment="1">
      <alignment horizontal="left" vertical="center"/>
    </xf>
    <xf numFmtId="166" fontId="82" fillId="0" borderId="61" xfId="904" applyFont="1" applyBorder="1" applyAlignment="1">
      <alignment vertical="center"/>
    </xf>
    <xf numFmtId="166" fontId="81" fillId="0" borderId="55" xfId="904" applyFont="1" applyBorder="1" applyAlignment="1">
      <alignment vertical="center"/>
    </xf>
    <xf numFmtId="166" fontId="81" fillId="0" borderId="55" xfId="904" applyFont="1" applyBorder="1" applyAlignment="1">
      <alignment horizontal="left" vertical="center"/>
    </xf>
    <xf numFmtId="0" fontId="85" fillId="0" borderId="59" xfId="904" applyNumberFormat="1" applyFont="1" applyBorder="1" applyAlignment="1">
      <alignment horizontal="left" vertical="center"/>
    </xf>
    <xf numFmtId="166" fontId="82" fillId="0" borderId="61" xfId="904" applyFont="1" applyBorder="1" applyAlignment="1">
      <alignment horizontal="right" vertical="center"/>
    </xf>
    <xf numFmtId="4" fontId="86" fillId="0" borderId="61" xfId="904" applyNumberFormat="1" applyFont="1" applyBorder="1" applyAlignment="1">
      <alignment horizontal="left" vertical="center"/>
    </xf>
    <xf numFmtId="166" fontId="81" fillId="0" borderId="62" xfId="904" applyFont="1" applyBorder="1" applyAlignment="1">
      <alignment vertical="center"/>
    </xf>
    <xf numFmtId="166" fontId="81" fillId="0" borderId="0" xfId="904" applyFont="1" applyAlignment="1">
      <alignment vertical="center"/>
    </xf>
    <xf numFmtId="0" fontId="81" fillId="0" borderId="48" xfId="904" applyNumberFormat="1" applyFont="1" applyBorder="1" applyAlignment="1">
      <alignment horizontal="left" vertical="center"/>
    </xf>
    <xf numFmtId="0" fontId="82" fillId="0" borderId="48" xfId="8994" applyFont="1" applyBorder="1" applyAlignment="1">
      <alignment vertical="center"/>
    </xf>
    <xf numFmtId="0" fontId="82" fillId="0" borderId="51" xfId="8994" applyFont="1" applyBorder="1" applyAlignment="1">
      <alignment vertical="center"/>
    </xf>
    <xf numFmtId="0" fontId="81" fillId="0" borderId="61" xfId="904" applyNumberFormat="1" applyFont="1" applyBorder="1" applyAlignment="1">
      <alignment vertical="center"/>
    </xf>
    <xf numFmtId="0" fontId="81" fillId="0" borderId="62" xfId="904" applyNumberFormat="1" applyFont="1" applyBorder="1" applyAlignment="1">
      <alignment horizontal="left" vertical="center"/>
    </xf>
    <xf numFmtId="0" fontId="82" fillId="0" borderId="59" xfId="904" applyNumberFormat="1" applyFont="1" applyBorder="1" applyAlignment="1">
      <alignment horizontal="right" vertical="center"/>
    </xf>
    <xf numFmtId="0" fontId="82" fillId="0" borderId="62" xfId="904" applyNumberFormat="1" applyFont="1" applyBorder="1" applyAlignment="1">
      <alignment horizontal="center" vertical="center"/>
    </xf>
    <xf numFmtId="4" fontId="82" fillId="0" borderId="59" xfId="904" applyNumberFormat="1" applyFont="1" applyBorder="1" applyAlignment="1">
      <alignment horizontal="center" vertical="center"/>
    </xf>
    <xf numFmtId="0" fontId="82" fillId="0" borderId="61" xfId="904" applyNumberFormat="1" applyFont="1" applyBorder="1" applyAlignment="1">
      <alignment horizontal="right" vertical="center"/>
    </xf>
    <xf numFmtId="2" fontId="82" fillId="16" borderId="61" xfId="904" applyNumberFormat="1" applyFont="1" applyFill="1" applyBorder="1" applyAlignment="1">
      <alignment horizontal="right" vertical="center"/>
    </xf>
    <xf numFmtId="44" fontId="82" fillId="16" borderId="62" xfId="904" applyNumberFormat="1" applyFont="1" applyFill="1" applyBorder="1" applyAlignment="1">
      <alignment vertical="center"/>
    </xf>
    <xf numFmtId="0" fontId="81" fillId="0" borderId="2" xfId="904" applyNumberFormat="1" applyFont="1" applyBorder="1" applyAlignment="1">
      <alignment horizontal="left" vertical="center"/>
    </xf>
    <xf numFmtId="0" fontId="82" fillId="0" borderId="2" xfId="0" applyFont="1" applyBorder="1"/>
    <xf numFmtId="0" fontId="82" fillId="0" borderId="3" xfId="8994" applyFont="1" applyBorder="1" applyAlignment="1">
      <alignment vertical="center"/>
    </xf>
    <xf numFmtId="14" fontId="81" fillId="0" borderId="62" xfId="904" applyNumberFormat="1" applyFont="1" applyBorder="1" applyAlignment="1">
      <alignment horizontal="left" vertical="center"/>
    </xf>
    <xf numFmtId="0" fontId="82" fillId="0" borderId="59" xfId="83" applyNumberFormat="1" applyFont="1" applyBorder="1" applyAlignment="1">
      <alignment horizontal="right" vertical="center" wrapText="1"/>
    </xf>
    <xf numFmtId="2" fontId="81" fillId="16" borderId="55" xfId="904" applyNumberFormat="1" applyFont="1" applyFill="1" applyBorder="1" applyAlignment="1">
      <alignment horizontal="right" vertical="center"/>
    </xf>
    <xf numFmtId="4" fontId="82" fillId="16" borderId="62" xfId="904" applyNumberFormat="1" applyFont="1" applyFill="1" applyBorder="1" applyAlignment="1">
      <alignment vertical="center"/>
    </xf>
    <xf numFmtId="0" fontId="81" fillId="0" borderId="2" xfId="0" applyFont="1" applyBorder="1"/>
    <xf numFmtId="0" fontId="82" fillId="0" borderId="3" xfId="915" applyFont="1" applyBorder="1"/>
    <xf numFmtId="0" fontId="87" fillId="0" borderId="0" xfId="1072" quotePrefix="1" applyFont="1" applyAlignment="1">
      <alignment vertical="center"/>
    </xf>
    <xf numFmtId="0" fontId="87" fillId="0" borderId="0" xfId="904" applyNumberFormat="1" applyFont="1" applyAlignment="1">
      <alignment vertical="center" wrapText="1"/>
    </xf>
    <xf numFmtId="0" fontId="87" fillId="0" borderId="3" xfId="904" applyNumberFormat="1" applyFont="1" applyBorder="1" applyAlignment="1">
      <alignment vertical="center" wrapText="1"/>
    </xf>
    <xf numFmtId="4" fontId="82" fillId="16" borderId="51" xfId="904" applyNumberFormat="1" applyFont="1" applyFill="1" applyBorder="1" applyAlignment="1">
      <alignment vertical="center"/>
    </xf>
    <xf numFmtId="0" fontId="81" fillId="0" borderId="4" xfId="904" applyNumberFormat="1" applyFont="1" applyBorder="1" applyAlignment="1">
      <alignment horizontal="left" vertical="center"/>
    </xf>
    <xf numFmtId="0" fontId="81" fillId="0" borderId="4" xfId="22" applyFont="1" applyBorder="1"/>
    <xf numFmtId="0" fontId="82" fillId="0" borderId="6" xfId="887" applyFont="1" applyBorder="1"/>
    <xf numFmtId="0" fontId="87" fillId="0" borderId="59" xfId="1072" quotePrefix="1" applyFont="1" applyBorder="1" applyAlignment="1">
      <alignment vertical="center"/>
    </xf>
    <xf numFmtId="0" fontId="87" fillId="0" borderId="61" xfId="1072" quotePrefix="1" applyFont="1" applyBorder="1" applyAlignment="1">
      <alignment vertical="center"/>
    </xf>
    <xf numFmtId="0" fontId="84" fillId="0" borderId="62" xfId="904" applyNumberFormat="1" applyFont="1" applyBorder="1" applyAlignment="1">
      <alignment horizontal="right" vertical="center"/>
    </xf>
    <xf numFmtId="44" fontId="84" fillId="17" borderId="49" xfId="904" applyNumberFormat="1" applyFont="1" applyFill="1" applyBorder="1" applyAlignment="1" applyProtection="1">
      <alignment vertical="center"/>
      <protection locked="0"/>
    </xf>
    <xf numFmtId="0" fontId="81" fillId="0" borderId="61" xfId="904" applyNumberFormat="1" applyFont="1" applyBorder="1" applyAlignment="1">
      <alignment horizontal="right" vertical="center"/>
    </xf>
    <xf numFmtId="2" fontId="88" fillId="0" borderId="61" xfId="904" applyNumberFormat="1" applyFont="1" applyBorder="1" applyAlignment="1">
      <alignment horizontal="right" vertical="center"/>
    </xf>
    <xf numFmtId="4" fontId="81" fillId="0" borderId="51" xfId="904" applyNumberFormat="1" applyFont="1" applyBorder="1" applyAlignment="1">
      <alignment vertical="center"/>
    </xf>
    <xf numFmtId="166" fontId="89" fillId="0" borderId="0" xfId="904" applyFont="1" applyAlignment="1">
      <alignment vertical="center"/>
    </xf>
    <xf numFmtId="0" fontId="89" fillId="0" borderId="2" xfId="904" applyNumberFormat="1" applyFont="1" applyBorder="1" applyAlignment="1">
      <alignment horizontal="left" vertical="center"/>
    </xf>
    <xf numFmtId="0" fontId="87" fillId="0" borderId="55" xfId="1072" quotePrefix="1" applyFont="1" applyBorder="1" applyAlignment="1">
      <alignment vertical="center"/>
    </xf>
    <xf numFmtId="0" fontId="87" fillId="0" borderId="51" xfId="1072" quotePrefix="1" applyFont="1" applyBorder="1" applyAlignment="1">
      <alignment vertical="center"/>
    </xf>
    <xf numFmtId="166" fontId="89" fillId="0" borderId="2" xfId="904" applyFont="1" applyBorder="1" applyAlignment="1">
      <alignment horizontal="left" vertical="center"/>
    </xf>
    <xf numFmtId="166" fontId="84" fillId="0" borderId="0" xfId="904" applyFont="1" applyAlignment="1">
      <alignment horizontal="right" vertical="center"/>
    </xf>
    <xf numFmtId="166" fontId="90" fillId="0" borderId="59" xfId="904" applyFont="1" applyBorder="1" applyAlignment="1">
      <alignment vertical="center"/>
    </xf>
    <xf numFmtId="166" fontId="89" fillId="0" borderId="61" xfId="904" applyFont="1" applyBorder="1" applyAlignment="1">
      <alignment horizontal="left" vertical="center"/>
    </xf>
    <xf numFmtId="166" fontId="88" fillId="0" borderId="61" xfId="904" applyFont="1" applyBorder="1" applyAlignment="1">
      <alignment horizontal="right" vertical="center"/>
    </xf>
    <xf numFmtId="0" fontId="84" fillId="0" borderId="61" xfId="904" applyNumberFormat="1" applyFont="1" applyBorder="1" applyAlignment="1">
      <alignment horizontal="right" vertical="center"/>
    </xf>
    <xf numFmtId="2" fontId="84" fillId="16" borderId="60" xfId="904" applyNumberFormat="1" applyFont="1" applyFill="1" applyBorder="1" applyAlignment="1">
      <alignment vertical="center"/>
    </xf>
    <xf numFmtId="4" fontId="81" fillId="0" borderId="62" xfId="904" applyNumberFormat="1" applyFont="1" applyBorder="1" applyAlignment="1">
      <alignment vertical="center"/>
    </xf>
    <xf numFmtId="49" fontId="82" fillId="0" borderId="60" xfId="904" applyNumberFormat="1" applyFont="1" applyBorder="1" applyAlignment="1">
      <alignment horizontal="left" vertical="top" wrapText="1"/>
    </xf>
    <xf numFmtId="49" fontId="82" fillId="0" borderId="60" xfId="904" applyNumberFormat="1" applyFont="1" applyBorder="1" applyAlignment="1">
      <alignment vertical="top" wrapText="1"/>
    </xf>
    <xf numFmtId="49" fontId="82" fillId="0" borderId="60" xfId="904" applyNumberFormat="1" applyFont="1" applyBorder="1" applyAlignment="1">
      <alignment horizontal="center" vertical="top" wrapText="1"/>
    </xf>
    <xf numFmtId="49" fontId="82" fillId="0" borderId="60" xfId="904" applyNumberFormat="1" applyFont="1" applyBorder="1" applyAlignment="1">
      <alignment horizontal="left" vertical="center" textRotation="90" wrapText="1"/>
    </xf>
    <xf numFmtId="0" fontId="82" fillId="0" borderId="49" xfId="887" applyFont="1" applyBorder="1" applyAlignment="1">
      <alignment vertical="top"/>
    </xf>
    <xf numFmtId="49" fontId="82" fillId="0" borderId="60" xfId="8994" applyNumberFormat="1" applyFont="1" applyBorder="1" applyAlignment="1">
      <alignment vertical="top" wrapText="1"/>
    </xf>
    <xf numFmtId="166" fontId="82" fillId="0" borderId="0" xfId="904" applyFont="1" applyAlignment="1">
      <alignment vertical="top" wrapText="1"/>
    </xf>
    <xf numFmtId="166" fontId="82" fillId="40" borderId="59" xfId="904" applyFont="1" applyFill="1" applyBorder="1" applyAlignment="1">
      <alignment horizontal="left" vertical="center"/>
    </xf>
    <xf numFmtId="0" fontId="82" fillId="40" borderId="61" xfId="904" applyNumberFormat="1" applyFont="1" applyFill="1" applyBorder="1" applyAlignment="1">
      <alignment horizontal="left" vertical="top"/>
    </xf>
    <xf numFmtId="166" fontId="91" fillId="40" borderId="61" xfId="904" applyFont="1" applyFill="1" applyBorder="1" applyAlignment="1">
      <alignment horizontal="left" vertical="center" wrapText="1"/>
    </xf>
    <xf numFmtId="166" fontId="82" fillId="40" borderId="61" xfId="904" applyFont="1" applyFill="1" applyBorder="1" applyAlignment="1">
      <alignment horizontal="left" vertical="center" wrapText="1"/>
    </xf>
    <xf numFmtId="2" fontId="82" fillId="40" borderId="61" xfId="904" applyNumberFormat="1" applyFont="1" applyFill="1" applyBorder="1" applyAlignment="1">
      <alignment vertical="center" wrapText="1"/>
    </xf>
    <xf numFmtId="4" fontId="82" fillId="40" borderId="61" xfId="904" applyNumberFormat="1" applyFont="1" applyFill="1" applyBorder="1" applyAlignment="1">
      <alignment horizontal="left" vertical="center" wrapText="1"/>
    </xf>
    <xf numFmtId="2" fontId="82" fillId="40" borderId="62" xfId="904" applyNumberFormat="1" applyFont="1" applyFill="1" applyBorder="1" applyAlignment="1">
      <alignment vertical="center" wrapText="1"/>
    </xf>
    <xf numFmtId="166" fontId="82" fillId="0" borderId="0" xfId="904" applyFont="1" applyAlignment="1">
      <alignment vertical="center" wrapText="1"/>
    </xf>
    <xf numFmtId="0" fontId="81" fillId="0" borderId="59" xfId="879" quotePrefix="1" applyFont="1" applyBorder="1" applyAlignment="1">
      <alignment horizontal="right" vertical="center" wrapText="1"/>
    </xf>
    <xf numFmtId="0" fontId="81" fillId="0" borderId="60" xfId="879" applyFont="1" applyBorder="1" applyAlignment="1">
      <alignment vertical="center" wrapText="1"/>
    </xf>
    <xf numFmtId="0" fontId="81" fillId="0" borderId="60" xfId="879" applyFont="1" applyBorder="1" applyAlignment="1">
      <alignment horizontal="center" vertical="center" wrapText="1"/>
    </xf>
    <xf numFmtId="4" fontId="81" fillId="0" borderId="60" xfId="29" applyNumberFormat="1" applyFont="1" applyFill="1" applyBorder="1" applyAlignment="1" applyProtection="1">
      <alignment horizontal="center" vertical="center" wrapText="1"/>
    </xf>
    <xf numFmtId="4" fontId="81" fillId="0" borderId="60" xfId="879" applyNumberFormat="1" applyFont="1" applyBorder="1" applyAlignment="1">
      <alignment vertical="center" wrapText="1"/>
    </xf>
    <xf numFmtId="2" fontId="81" fillId="0" borderId="60" xfId="904" applyNumberFormat="1" applyFont="1" applyBorder="1" applyAlignment="1">
      <alignment horizontal="center" vertical="center" wrapText="1"/>
    </xf>
    <xf numFmtId="2" fontId="81" fillId="17" borderId="59" xfId="904" applyNumberFormat="1" applyFont="1" applyFill="1" applyBorder="1" applyAlignment="1" applyProtection="1">
      <alignment horizontal="right" vertical="center" wrapText="1"/>
      <protection locked="0"/>
    </xf>
    <xf numFmtId="4" fontId="81" fillId="0" borderId="60" xfId="887" applyNumberFormat="1" applyFont="1" applyBorder="1" applyAlignment="1">
      <alignment vertical="center"/>
    </xf>
    <xf numFmtId="16" fontId="81" fillId="0" borderId="59" xfId="879" quotePrefix="1" applyNumberFormat="1" applyFont="1" applyBorder="1" applyAlignment="1">
      <alignment horizontal="right" vertical="center" wrapText="1"/>
    </xf>
    <xf numFmtId="0" fontId="82" fillId="39" borderId="60" xfId="879" applyFont="1" applyFill="1" applyBorder="1" applyAlignment="1">
      <alignment horizontal="right" vertical="center"/>
    </xf>
    <xf numFmtId="0" fontId="82" fillId="39" borderId="59" xfId="879" applyFont="1" applyFill="1" applyBorder="1" applyAlignment="1">
      <alignment horizontal="left" vertical="center"/>
    </xf>
    <xf numFmtId="0" fontId="82" fillId="39" borderId="21" xfId="879" applyFont="1" applyFill="1" applyBorder="1" applyAlignment="1">
      <alignment horizontal="left" vertical="center"/>
    </xf>
    <xf numFmtId="0" fontId="82" fillId="39" borderId="21" xfId="879" applyFont="1" applyFill="1" applyBorder="1" applyAlignment="1">
      <alignment vertical="center"/>
    </xf>
    <xf numFmtId="0" fontId="82" fillId="39" borderId="63" xfId="879" applyFont="1" applyFill="1" applyBorder="1" applyAlignment="1">
      <alignment vertical="center"/>
    </xf>
    <xf numFmtId="4" fontId="82" fillId="39" borderId="60" xfId="879" applyNumberFormat="1" applyFont="1" applyFill="1" applyBorder="1" applyAlignment="1">
      <alignment horizontal="right" vertical="center"/>
    </xf>
    <xf numFmtId="4" fontId="82" fillId="16" borderId="20" xfId="909" applyNumberFormat="1" applyFont="1" applyFill="1" applyBorder="1" applyAlignment="1">
      <alignment horizontal="center" vertical="center"/>
    </xf>
    <xf numFmtId="166" fontId="82" fillId="0" borderId="0" xfId="904" applyFont="1" applyAlignment="1">
      <alignment vertical="center"/>
    </xf>
    <xf numFmtId="166" fontId="81" fillId="0" borderId="0" xfId="904" applyFont="1" applyAlignment="1">
      <alignment horizontal="left" vertical="center"/>
    </xf>
    <xf numFmtId="4" fontId="81" fillId="0" borderId="0" xfId="904" applyNumberFormat="1" applyFont="1" applyAlignment="1">
      <alignment vertical="center"/>
    </xf>
    <xf numFmtId="0" fontId="81" fillId="0" borderId="0" xfId="904" applyNumberFormat="1" applyFont="1" applyAlignment="1">
      <alignment vertical="center"/>
    </xf>
    <xf numFmtId="0" fontId="81" fillId="0" borderId="0" xfId="904" applyNumberFormat="1" applyFont="1" applyAlignment="1">
      <alignment horizontal="left" vertical="center"/>
    </xf>
    <xf numFmtId="0" fontId="82" fillId="0" borderId="0" xfId="904" applyNumberFormat="1" applyFont="1" applyAlignment="1">
      <alignment vertical="center"/>
    </xf>
    <xf numFmtId="0" fontId="81" fillId="0" borderId="0" xfId="1072" applyFont="1" applyAlignment="1">
      <alignment horizontal="left"/>
    </xf>
    <xf numFmtId="0" fontId="81" fillId="0" borderId="0" xfId="1072" applyFont="1"/>
    <xf numFmtId="0" fontId="81" fillId="0" borderId="0" xfId="1072" applyFont="1" applyAlignment="1">
      <alignment horizontal="left" vertical="center"/>
    </xf>
    <xf numFmtId="166" fontId="90" fillId="0" borderId="0" xfId="904" applyFont="1" applyAlignment="1">
      <alignment vertical="center"/>
    </xf>
    <xf numFmtId="49" fontId="82" fillId="0" borderId="60" xfId="904" applyNumberFormat="1" applyFont="1" applyBorder="1" applyAlignment="1">
      <alignment horizontal="left" vertical="top" textRotation="90" wrapText="1"/>
    </xf>
    <xf numFmtId="0" fontId="82" fillId="0" borderId="60" xfId="894" applyFont="1" applyBorder="1" applyAlignment="1">
      <alignment horizontal="left" vertical="top"/>
    </xf>
    <xf numFmtId="0" fontId="82" fillId="0" borderId="60" xfId="894" applyFont="1" applyBorder="1" applyAlignment="1">
      <alignment horizontal="left" vertical="top" wrapText="1"/>
    </xf>
    <xf numFmtId="0" fontId="82" fillId="0" borderId="9" xfId="887" applyFont="1" applyBorder="1" applyAlignment="1">
      <alignment horizontal="left" vertical="top" wrapText="1"/>
    </xf>
    <xf numFmtId="4" fontId="81" fillId="0" borderId="60" xfId="879" quotePrefix="1" applyNumberFormat="1" applyFont="1" applyBorder="1" applyAlignment="1">
      <alignment horizontal="center" vertical="center" wrapText="1"/>
    </xf>
    <xf numFmtId="2" fontId="81" fillId="0" borderId="60" xfId="887" quotePrefix="1" applyNumberFormat="1" applyFont="1" applyBorder="1" applyAlignment="1">
      <alignment horizontal="center" vertical="center" wrapText="1"/>
    </xf>
    <xf numFmtId="0" fontId="81" fillId="0" borderId="37" xfId="879" applyFont="1" applyBorder="1" applyAlignment="1">
      <alignment horizontal="center" vertical="center" wrapText="1"/>
    </xf>
    <xf numFmtId="166" fontId="82" fillId="40" borderId="20" xfId="904" applyFont="1" applyFill="1" applyBorder="1" applyAlignment="1">
      <alignment horizontal="right" vertical="center"/>
    </xf>
    <xf numFmtId="0" fontId="82" fillId="40" borderId="61" xfId="904" applyNumberFormat="1" applyFont="1" applyFill="1" applyBorder="1" applyAlignment="1">
      <alignment horizontal="left" vertical="center"/>
    </xf>
    <xf numFmtId="49" fontId="82" fillId="40" borderId="61" xfId="904" applyNumberFormat="1" applyFont="1" applyFill="1" applyBorder="1" applyAlignment="1">
      <alignment vertical="center"/>
    </xf>
    <xf numFmtId="166" fontId="91" fillId="40" borderId="61" xfId="904" applyFont="1" applyFill="1" applyBorder="1" applyAlignment="1">
      <alignment horizontal="right" vertical="center" wrapText="1"/>
    </xf>
    <xf numFmtId="4" fontId="82" fillId="40" borderId="60" xfId="904" applyNumberFormat="1" applyFont="1" applyFill="1" applyBorder="1" applyAlignment="1">
      <alignment horizontal="right" vertical="center" wrapText="1"/>
    </xf>
    <xf numFmtId="4" fontId="82" fillId="40" borderId="59" xfId="904" applyNumberFormat="1" applyFont="1" applyFill="1" applyBorder="1" applyAlignment="1">
      <alignment horizontal="right" vertical="center" wrapText="1"/>
    </xf>
    <xf numFmtId="166" fontId="91" fillId="40" borderId="21" xfId="904" applyFont="1" applyFill="1" applyBorder="1" applyAlignment="1">
      <alignment horizontal="right" vertical="center" wrapText="1"/>
    </xf>
    <xf numFmtId="0" fontId="82" fillId="40" borderId="59" xfId="887" applyFont="1" applyFill="1" applyBorder="1" applyAlignment="1">
      <alignment horizontal="left" vertical="center"/>
    </xf>
    <xf numFmtId="0" fontId="82" fillId="40" borderId="61" xfId="887" applyFont="1" applyFill="1" applyBorder="1" applyAlignment="1">
      <alignment horizontal="left" vertical="center"/>
    </xf>
    <xf numFmtId="49" fontId="82" fillId="40" borderId="61" xfId="887" applyNumberFormat="1" applyFont="1" applyFill="1" applyBorder="1" applyAlignment="1">
      <alignment horizontal="left" vertical="center"/>
    </xf>
    <xf numFmtId="2" fontId="82" fillId="40" borderId="61" xfId="887" applyNumberFormat="1" applyFont="1" applyFill="1" applyBorder="1" applyAlignment="1">
      <alignment vertical="center" wrapText="1"/>
    </xf>
    <xf numFmtId="0" fontId="91" fillId="40" borderId="61" xfId="887" applyFont="1" applyFill="1" applyBorder="1" applyAlignment="1">
      <alignment horizontal="left" vertical="center" wrapText="1"/>
    </xf>
    <xf numFmtId="0" fontId="82" fillId="40" borderId="61" xfId="887" applyFont="1" applyFill="1" applyBorder="1" applyAlignment="1">
      <alignment horizontal="left" vertical="center" wrapText="1"/>
    </xf>
    <xf numFmtId="4" fontId="82" fillId="40" borderId="61" xfId="887" applyNumberFormat="1" applyFont="1" applyFill="1" applyBorder="1" applyAlignment="1">
      <alignment horizontal="left" vertical="center" wrapText="1"/>
    </xf>
    <xf numFmtId="2" fontId="82" fillId="40" borderId="62" xfId="887" applyNumberFormat="1" applyFont="1" applyFill="1" applyBorder="1" applyAlignment="1">
      <alignment vertical="center" wrapText="1"/>
    </xf>
    <xf numFmtId="166" fontId="82" fillId="40" borderId="60" xfId="904" applyFont="1" applyFill="1" applyBorder="1" applyAlignment="1">
      <alignment horizontal="right" vertical="center"/>
    </xf>
    <xf numFmtId="0" fontId="81" fillId="0" borderId="49" xfId="879" quotePrefix="1" applyFont="1" applyBorder="1" applyAlignment="1">
      <alignment horizontal="left" vertical="center" wrapText="1"/>
    </xf>
    <xf numFmtId="0" fontId="81" fillId="0" borderId="9" xfId="879" quotePrefix="1" applyFont="1" applyBorder="1" applyAlignment="1">
      <alignment horizontal="left" vertical="center" wrapText="1"/>
    </xf>
    <xf numFmtId="0" fontId="81" fillId="0" borderId="20" xfId="879" quotePrefix="1" applyFont="1" applyBorder="1" applyAlignment="1">
      <alignment horizontal="left" vertical="center" wrapText="1"/>
    </xf>
    <xf numFmtId="4" fontId="81" fillId="0" borderId="37" xfId="29" applyNumberFormat="1" applyFont="1" applyFill="1" applyBorder="1" applyAlignment="1" applyProtection="1">
      <alignment horizontal="center" vertical="center" wrapText="1"/>
    </xf>
    <xf numFmtId="0" fontId="84" fillId="0" borderId="48" xfId="887" applyFont="1" applyBorder="1" applyAlignment="1">
      <alignment horizontal="left"/>
    </xf>
    <xf numFmtId="0" fontId="81" fillId="0" borderId="55" xfId="887" applyFont="1" applyBorder="1"/>
    <xf numFmtId="2" fontId="81" fillId="0" borderId="55" xfId="887" applyNumberFormat="1" applyFont="1" applyBorder="1" applyAlignment="1">
      <alignment horizontal="left" vertical="top" wrapText="1"/>
    </xf>
    <xf numFmtId="4" fontId="81" fillId="0" borderId="51" xfId="887" applyNumberFormat="1" applyFont="1" applyBorder="1" applyAlignment="1">
      <alignment horizontal="center"/>
    </xf>
    <xf numFmtId="0" fontId="84" fillId="0" borderId="4" xfId="887" applyFont="1" applyBorder="1" applyAlignment="1">
      <alignment horizontal="left"/>
    </xf>
    <xf numFmtId="0" fontId="82" fillId="0" borderId="5" xfId="887" applyFont="1" applyBorder="1"/>
    <xf numFmtId="2" fontId="81" fillId="0" borderId="5" xfId="887" applyNumberFormat="1" applyFont="1" applyBorder="1" applyAlignment="1">
      <alignment horizontal="left" vertical="top" wrapText="1"/>
    </xf>
    <xf numFmtId="4" fontId="81" fillId="0" borderId="6" xfId="887" applyNumberFormat="1" applyFont="1" applyBorder="1" applyAlignment="1">
      <alignment horizontal="center"/>
    </xf>
    <xf numFmtId="0" fontId="82" fillId="0" borderId="61" xfId="887" applyFont="1" applyBorder="1" applyAlignment="1">
      <alignment horizontal="left" vertical="top"/>
    </xf>
    <xf numFmtId="2" fontId="82" fillId="0" borderId="61" xfId="887" applyNumberFormat="1" applyFont="1" applyBorder="1" applyAlignment="1">
      <alignment vertical="top"/>
    </xf>
    <xf numFmtId="4" fontId="82" fillId="0" borderId="62" xfId="887" applyNumberFormat="1" applyFont="1" applyBorder="1" applyAlignment="1">
      <alignment vertical="top"/>
    </xf>
    <xf numFmtId="0" fontId="82" fillId="59" borderId="4" xfId="887" applyFont="1" applyFill="1" applyBorder="1" applyAlignment="1">
      <alignment horizontal="right" vertical="top"/>
    </xf>
    <xf numFmtId="0" fontId="82" fillId="59" borderId="4" xfId="887" applyFont="1" applyFill="1" applyBorder="1" applyAlignment="1">
      <alignment horizontal="left" vertical="top"/>
    </xf>
    <xf numFmtId="49" fontId="82" fillId="59" borderId="5" xfId="887" applyNumberFormat="1" applyFont="1" applyFill="1" applyBorder="1" applyAlignment="1">
      <alignment vertical="top"/>
    </xf>
    <xf numFmtId="0" fontId="82" fillId="59" borderId="5" xfId="887" applyFont="1" applyFill="1" applyBorder="1" applyAlignment="1">
      <alignment horizontal="left" vertical="top"/>
    </xf>
    <xf numFmtId="1" fontId="82" fillId="59" borderId="5" xfId="887" applyNumberFormat="1" applyFont="1" applyFill="1" applyBorder="1" applyAlignment="1">
      <alignment vertical="top"/>
    </xf>
    <xf numFmtId="2" fontId="82" fillId="59" borderId="5" xfId="887" applyNumberFormat="1" applyFont="1" applyFill="1" applyBorder="1" applyAlignment="1">
      <alignment vertical="top"/>
    </xf>
    <xf numFmtId="4" fontId="82" fillId="59" borderId="5" xfId="887" applyNumberFormat="1" applyFont="1" applyFill="1" applyBorder="1" applyAlignment="1">
      <alignment vertical="top"/>
    </xf>
    <xf numFmtId="176" fontId="82" fillId="59" borderId="6" xfId="887" applyNumberFormat="1" applyFont="1" applyFill="1" applyBorder="1" applyAlignment="1">
      <alignment vertical="top"/>
    </xf>
    <xf numFmtId="4" fontId="82" fillId="59" borderId="6" xfId="910" applyNumberFormat="1" applyFont="1" applyFill="1" applyBorder="1" applyAlignment="1" applyProtection="1">
      <alignment vertical="top"/>
    </xf>
    <xf numFmtId="4" fontId="82" fillId="59" borderId="20" xfId="887" applyNumberFormat="1" applyFont="1" applyFill="1" applyBorder="1" applyAlignment="1">
      <alignment vertical="top"/>
    </xf>
    <xf numFmtId="0" fontId="81" fillId="0" borderId="59" xfId="887" applyFont="1" applyBorder="1" applyAlignment="1">
      <alignment horizontal="right" vertical="top"/>
    </xf>
    <xf numFmtId="0" fontId="81" fillId="0" borderId="59" xfId="887" applyFont="1" applyBorder="1" applyAlignment="1">
      <alignment horizontal="left" vertical="top"/>
    </xf>
    <xf numFmtId="49" fontId="81" fillId="0" borderId="61" xfId="887" applyNumberFormat="1" applyFont="1" applyBorder="1" applyAlignment="1">
      <alignment vertical="top"/>
    </xf>
    <xf numFmtId="0" fontId="81" fillId="0" borderId="61" xfId="887" applyFont="1" applyBorder="1" applyAlignment="1">
      <alignment horizontal="left" vertical="top"/>
    </xf>
    <xf numFmtId="1" fontId="81" fillId="0" borderId="61" xfId="887" applyNumberFormat="1" applyFont="1" applyBorder="1" applyAlignment="1">
      <alignment vertical="top"/>
    </xf>
    <xf numFmtId="2" fontId="81" fillId="0" borderId="61" xfId="887" applyNumberFormat="1" applyFont="1" applyBorder="1" applyAlignment="1">
      <alignment vertical="top"/>
    </xf>
    <xf numFmtId="4" fontId="81" fillId="0" borderId="61" xfId="887" applyNumberFormat="1" applyFont="1" applyBorder="1" applyAlignment="1">
      <alignment vertical="top"/>
    </xf>
    <xf numFmtId="176" fontId="81" fillId="0" borderId="62" xfId="887" applyNumberFormat="1" applyFont="1" applyBorder="1" applyAlignment="1">
      <alignment vertical="top"/>
    </xf>
    <xf numFmtId="4" fontId="81" fillId="17" borderId="62" xfId="910" applyNumberFormat="1" applyFont="1" applyFill="1" applyBorder="1" applyAlignment="1" applyProtection="1">
      <alignment vertical="top"/>
      <protection locked="0"/>
    </xf>
    <xf numFmtId="4" fontId="81" fillId="0" borderId="60" xfId="887" applyNumberFormat="1" applyFont="1" applyBorder="1" applyAlignment="1">
      <alignment vertical="top"/>
    </xf>
    <xf numFmtId="166" fontId="82" fillId="0" borderId="59" xfId="904" applyFont="1" applyBorder="1" applyAlignment="1">
      <alignment horizontal="left" vertical="top"/>
    </xf>
    <xf numFmtId="0" fontId="81" fillId="0" borderId="0" xfId="887" applyFont="1" applyAlignment="1">
      <alignment horizontal="right"/>
    </xf>
    <xf numFmtId="0" fontId="81" fillId="0" borderId="0" xfId="887" applyFont="1" applyAlignment="1">
      <alignment horizontal="left"/>
    </xf>
    <xf numFmtId="0" fontId="81" fillId="0" borderId="0" xfId="887" applyFont="1" applyAlignment="1">
      <alignment horizontal="center"/>
    </xf>
    <xf numFmtId="4" fontId="81" fillId="0" borderId="0" xfId="887" applyNumberFormat="1" applyFont="1"/>
    <xf numFmtId="2" fontId="81" fillId="0" borderId="0" xfId="887" applyNumberFormat="1" applyFont="1"/>
    <xf numFmtId="170" fontId="81" fillId="0" borderId="0" xfId="887" applyNumberFormat="1" applyFont="1"/>
    <xf numFmtId="4" fontId="81" fillId="0" borderId="0" xfId="887" applyNumberFormat="1" applyFont="1" applyAlignment="1">
      <alignment horizontal="center"/>
    </xf>
    <xf numFmtId="0" fontId="81" fillId="0" borderId="59" xfId="887" applyFont="1" applyBorder="1" applyAlignment="1">
      <alignment horizontal="left"/>
    </xf>
    <xf numFmtId="0" fontId="82" fillId="0" borderId="61" xfId="887" applyFont="1" applyBorder="1"/>
    <xf numFmtId="0" fontId="81" fillId="0" borderId="62" xfId="879" applyFont="1" applyBorder="1"/>
    <xf numFmtId="0" fontId="81" fillId="0" borderId="59" xfId="904" applyNumberFormat="1" applyFont="1" applyBorder="1"/>
    <xf numFmtId="166" fontId="81" fillId="0" borderId="62" xfId="904" applyFont="1" applyBorder="1"/>
    <xf numFmtId="0" fontId="85" fillId="0" borderId="61" xfId="887" applyFont="1" applyBorder="1" applyAlignment="1">
      <alignment vertical="center"/>
    </xf>
    <xf numFmtId="0" fontId="86" fillId="0" borderId="61" xfId="887" applyFont="1" applyBorder="1" applyAlignment="1">
      <alignment horizontal="center" vertical="center"/>
    </xf>
    <xf numFmtId="0" fontId="81" fillId="0" borderId="0" xfId="879" applyFont="1"/>
    <xf numFmtId="0" fontId="81" fillId="0" borderId="48" xfId="887" applyFont="1" applyBorder="1" applyAlignment="1">
      <alignment horizontal="left"/>
    </xf>
    <xf numFmtId="0" fontId="82" fillId="0" borderId="55" xfId="0" applyFont="1" applyBorder="1"/>
    <xf numFmtId="0" fontId="81" fillId="0" borderId="51" xfId="879" applyFont="1" applyBorder="1"/>
    <xf numFmtId="0" fontId="81" fillId="0" borderId="62" xfId="909" applyFont="1" applyBorder="1" applyAlignment="1">
      <alignment horizontal="left"/>
    </xf>
    <xf numFmtId="0" fontId="82" fillId="0" borderId="62" xfId="887" applyFont="1" applyBorder="1" applyAlignment="1">
      <alignment horizontal="center" vertical="center"/>
    </xf>
    <xf numFmtId="2" fontId="82" fillId="0" borderId="5" xfId="879" applyNumberFormat="1" applyFont="1" applyBorder="1" applyAlignment="1">
      <alignment horizontal="right"/>
    </xf>
    <xf numFmtId="44" fontId="82" fillId="16" borderId="6" xfId="84" applyNumberFormat="1" applyFont="1" applyFill="1" applyBorder="1"/>
    <xf numFmtId="0" fontId="81" fillId="0" borderId="2" xfId="887" applyFont="1" applyBorder="1" applyAlignment="1">
      <alignment horizontal="left"/>
    </xf>
    <xf numFmtId="0" fontId="82" fillId="0" borderId="0" xfId="0" applyFont="1"/>
    <xf numFmtId="0" fontId="81" fillId="0" borderId="3" xfId="879" applyFont="1" applyBorder="1"/>
    <xf numFmtId="0" fontId="82" fillId="0" borderId="61" xfId="83" applyNumberFormat="1" applyFont="1" applyBorder="1" applyAlignment="1">
      <alignment horizontal="left" vertical="center" wrapText="1"/>
    </xf>
    <xf numFmtId="0" fontId="82" fillId="0" borderId="62" xfId="83" applyNumberFormat="1" applyFont="1" applyBorder="1" applyAlignment="1">
      <alignment horizontal="center" vertical="center" wrapText="1"/>
    </xf>
    <xf numFmtId="4" fontId="82" fillId="0" borderId="62" xfId="83" applyNumberFormat="1" applyFont="1" applyBorder="1" applyAlignment="1">
      <alignment vertical="center"/>
    </xf>
    <xf numFmtId="0" fontId="81" fillId="0" borderId="0" xfId="0" applyFont="1"/>
    <xf numFmtId="0" fontId="81" fillId="0" borderId="3" xfId="887" applyFont="1" applyBorder="1" applyAlignment="1">
      <alignment horizontal="left"/>
    </xf>
    <xf numFmtId="2" fontId="81" fillId="0" borderId="48" xfId="909" applyNumberFormat="1" applyFont="1" applyBorder="1" applyAlignment="1">
      <alignment horizontal="left"/>
    </xf>
    <xf numFmtId="14" fontId="81" fillId="0" borderId="55" xfId="909" applyNumberFormat="1" applyFont="1" applyBorder="1"/>
    <xf numFmtId="2" fontId="82" fillId="0" borderId="55" xfId="879" applyNumberFormat="1" applyFont="1" applyBorder="1"/>
    <xf numFmtId="0" fontId="93" fillId="0" borderId="55" xfId="887" applyFont="1" applyBorder="1" applyAlignment="1">
      <alignment vertical="center"/>
    </xf>
    <xf numFmtId="165" fontId="81" fillId="0" borderId="51" xfId="84" applyFont="1" applyBorder="1"/>
    <xf numFmtId="0" fontId="81" fillId="0" borderId="4" xfId="887" applyFont="1" applyBorder="1" applyAlignment="1">
      <alignment horizontal="left"/>
    </xf>
    <xf numFmtId="0" fontId="81" fillId="0" borderId="5" xfId="22" applyFont="1" applyBorder="1"/>
    <xf numFmtId="165" fontId="82" fillId="0" borderId="6" xfId="84" applyFont="1" applyBorder="1"/>
    <xf numFmtId="166" fontId="81" fillId="0" borderId="4" xfId="904" applyFont="1" applyBorder="1"/>
    <xf numFmtId="2" fontId="81" fillId="0" borderId="5" xfId="904" applyNumberFormat="1" applyFont="1" applyBorder="1"/>
    <xf numFmtId="2" fontId="82" fillId="0" borderId="5" xfId="879" applyNumberFormat="1" applyFont="1" applyBorder="1"/>
    <xf numFmtId="4" fontId="82" fillId="0" borderId="5" xfId="879" applyNumberFormat="1" applyFont="1" applyBorder="1"/>
    <xf numFmtId="165" fontId="81" fillId="0" borderId="6" xfId="84" applyFont="1" applyBorder="1"/>
    <xf numFmtId="0" fontId="81" fillId="0" borderId="0" xfId="22" applyFont="1"/>
    <xf numFmtId="165" fontId="82" fillId="0" borderId="0" xfId="84" applyFont="1" applyBorder="1"/>
    <xf numFmtId="166" fontId="81" fillId="0" borderId="0" xfId="904" applyFont="1"/>
    <xf numFmtId="2" fontId="81" fillId="0" borderId="0" xfId="904" applyNumberFormat="1" applyFont="1"/>
    <xf numFmtId="2" fontId="82" fillId="0" borderId="0" xfId="879" applyNumberFormat="1" applyFont="1"/>
    <xf numFmtId="4" fontId="82" fillId="0" borderId="0" xfId="879" applyNumberFormat="1" applyFont="1"/>
    <xf numFmtId="165" fontId="81" fillId="0" borderId="3" xfId="84" applyFont="1" applyBorder="1"/>
    <xf numFmtId="0" fontId="82" fillId="0" borderId="2" xfId="887" applyFont="1" applyBorder="1" applyAlignment="1">
      <alignment horizontal="left"/>
    </xf>
    <xf numFmtId="0" fontId="82" fillId="0" borderId="0" xfId="887" applyFont="1" applyAlignment="1">
      <alignment horizontal="left"/>
    </xf>
    <xf numFmtId="165" fontId="82" fillId="0" borderId="0" xfId="84" applyFont="1" applyFill="1"/>
    <xf numFmtId="165" fontId="81" fillId="0" borderId="3" xfId="84" applyFont="1" applyFill="1" applyBorder="1"/>
    <xf numFmtId="165" fontId="82" fillId="0" borderId="0" xfId="84" applyFont="1"/>
    <xf numFmtId="0" fontId="82" fillId="0" borderId="59" xfId="879" applyFont="1" applyBorder="1" applyAlignment="1">
      <alignment horizontal="left" vertical="top"/>
    </xf>
    <xf numFmtId="0" fontId="82" fillId="0" borderId="60" xfId="879" applyFont="1" applyBorder="1" applyAlignment="1">
      <alignment horizontal="left" vertical="top"/>
    </xf>
    <xf numFmtId="4" fontId="82" fillId="0" borderId="62" xfId="879" applyNumberFormat="1" applyFont="1" applyBorder="1" applyAlignment="1">
      <alignment horizontal="left" vertical="top" wrapText="1"/>
    </xf>
    <xf numFmtId="4" fontId="82" fillId="0" borderId="60" xfId="879" applyNumberFormat="1" applyFont="1" applyBorder="1" applyAlignment="1">
      <alignment vertical="top" wrapText="1"/>
    </xf>
    <xf numFmtId="4" fontId="82" fillId="0" borderId="60" xfId="879" applyNumberFormat="1" applyFont="1" applyBorder="1" applyAlignment="1">
      <alignment horizontal="center" vertical="top" wrapText="1"/>
    </xf>
    <xf numFmtId="0" fontId="82" fillId="0" borderId="0" xfId="879" applyFont="1"/>
    <xf numFmtId="166" fontId="82" fillId="57" borderId="59" xfId="904" applyFont="1" applyFill="1" applyBorder="1"/>
    <xf numFmtId="166" fontId="82" fillId="57" borderId="60" xfId="904" applyFont="1" applyFill="1" applyBorder="1"/>
    <xf numFmtId="166" fontId="82" fillId="57" borderId="61" xfId="904" applyFont="1" applyFill="1" applyBorder="1"/>
    <xf numFmtId="166" fontId="82" fillId="57" borderId="61" xfId="904" applyFont="1" applyFill="1" applyBorder="1" applyAlignment="1">
      <alignment horizontal="center"/>
    </xf>
    <xf numFmtId="166" fontId="82" fillId="57" borderId="61" xfId="904" applyFont="1" applyFill="1" applyBorder="1" applyAlignment="1">
      <alignment horizontal="left"/>
    </xf>
    <xf numFmtId="166" fontId="82" fillId="57" borderId="62" xfId="904" applyFont="1" applyFill="1" applyBorder="1"/>
    <xf numFmtId="166" fontId="82" fillId="0" borderId="0" xfId="904" applyFont="1"/>
    <xf numFmtId="0" fontId="81" fillId="0" borderId="4" xfId="879" applyFont="1" applyBorder="1" applyAlignment="1">
      <alignment horizontal="center" vertical="center"/>
    </xf>
    <xf numFmtId="0" fontId="81" fillId="0" borderId="20" xfId="879" applyFont="1" applyBorder="1" applyAlignment="1">
      <alignment horizontal="left" vertical="center"/>
    </xf>
    <xf numFmtId="4" fontId="81" fillId="0" borderId="60" xfId="879" applyNumberFormat="1" applyFont="1" applyBorder="1" applyAlignment="1">
      <alignment horizontal="center" vertical="center" wrapText="1"/>
    </xf>
    <xf numFmtId="2" fontId="81" fillId="17" borderId="6" xfId="84" applyNumberFormat="1" applyFont="1" applyFill="1" applyBorder="1" applyAlignment="1" applyProtection="1">
      <alignment vertical="center"/>
      <protection locked="0"/>
    </xf>
    <xf numFmtId="4" fontId="81" fillId="0" borderId="60" xfId="879" applyNumberFormat="1" applyFont="1" applyBorder="1" applyAlignment="1">
      <alignment horizontal="right" vertical="center"/>
    </xf>
    <xf numFmtId="4" fontId="81" fillId="0" borderId="20" xfId="879" applyNumberFormat="1" applyFont="1" applyBorder="1" applyAlignment="1">
      <alignment vertical="center"/>
    </xf>
    <xf numFmtId="0" fontId="82" fillId="56" borderId="60" xfId="879" applyFont="1" applyFill="1" applyBorder="1" applyAlignment="1">
      <alignment horizontal="right"/>
    </xf>
    <xf numFmtId="0" fontId="82" fillId="56" borderId="59" xfId="879" applyFont="1" applyFill="1" applyBorder="1" applyAlignment="1">
      <alignment horizontal="left"/>
    </xf>
    <xf numFmtId="0" fontId="82" fillId="56" borderId="61" xfId="879" applyFont="1" applyFill="1" applyBorder="1"/>
    <xf numFmtId="2" fontId="82" fillId="56" borderId="21" xfId="879" applyNumberFormat="1" applyFont="1" applyFill="1" applyBorder="1" applyAlignment="1">
      <alignment horizontal="center"/>
    </xf>
    <xf numFmtId="2" fontId="82" fillId="56" borderId="21" xfId="879" applyNumberFormat="1" applyFont="1" applyFill="1" applyBorder="1"/>
    <xf numFmtId="4" fontId="82" fillId="56" borderId="60" xfId="879" applyNumberFormat="1" applyFont="1" applyFill="1" applyBorder="1"/>
    <xf numFmtId="0" fontId="81" fillId="0" borderId="0" xfId="879" applyFont="1" applyAlignment="1">
      <alignment horizontal="right"/>
    </xf>
    <xf numFmtId="0" fontId="81" fillId="0" borderId="0" xfId="879" applyFont="1" applyAlignment="1">
      <alignment horizontal="left"/>
    </xf>
    <xf numFmtId="0" fontId="81" fillId="0" borderId="0" xfId="879" applyFont="1" applyAlignment="1">
      <alignment horizontal="center"/>
    </xf>
    <xf numFmtId="4" fontId="81" fillId="0" borderId="0" xfId="879" applyNumberFormat="1" applyFont="1"/>
    <xf numFmtId="170" fontId="81" fillId="0" borderId="0" xfId="879" applyNumberFormat="1" applyFont="1"/>
    <xf numFmtId="0" fontId="81" fillId="0" borderId="0" xfId="887" applyFont="1" applyAlignment="1">
      <alignment horizontal="right" vertical="center"/>
    </xf>
    <xf numFmtId="0" fontId="81" fillId="0" borderId="0" xfId="887" applyFont="1" applyAlignment="1">
      <alignment vertical="center"/>
    </xf>
    <xf numFmtId="0" fontId="81" fillId="0" borderId="0" xfId="887" applyFont="1" applyAlignment="1">
      <alignment horizontal="left" vertical="center" wrapText="1"/>
    </xf>
    <xf numFmtId="0" fontId="81" fillId="0" borderId="0" xfId="887" applyFont="1" applyAlignment="1">
      <alignment horizontal="center" vertical="center"/>
    </xf>
    <xf numFmtId="49" fontId="81" fillId="0" borderId="0" xfId="879" applyNumberFormat="1" applyFont="1"/>
    <xf numFmtId="0" fontId="81" fillId="0" borderId="55" xfId="909" applyFont="1" applyBorder="1" applyAlignment="1">
      <alignment horizontal="left"/>
    </xf>
    <xf numFmtId="0" fontId="86" fillId="0" borderId="62" xfId="887" applyFont="1" applyBorder="1" applyAlignment="1">
      <alignment horizontal="center" vertical="center"/>
    </xf>
    <xf numFmtId="0" fontId="81" fillId="0" borderId="9" xfId="909" applyFont="1" applyBorder="1" applyAlignment="1">
      <alignment horizontal="left"/>
    </xf>
    <xf numFmtId="0" fontId="82" fillId="0" borderId="59" xfId="887" applyFont="1" applyBorder="1" applyAlignment="1">
      <alignment horizontal="left" vertical="center"/>
    </xf>
    <xf numFmtId="2" fontId="82" fillId="0" borderId="61" xfId="879" applyNumberFormat="1" applyFont="1" applyBorder="1"/>
    <xf numFmtId="0" fontId="81" fillId="0" borderId="61" xfId="879" applyFont="1" applyBorder="1"/>
    <xf numFmtId="44" fontId="82" fillId="16" borderId="62" xfId="84" applyNumberFormat="1" applyFont="1" applyFill="1" applyBorder="1" applyAlignment="1" applyProtection="1"/>
    <xf numFmtId="14" fontId="81" fillId="0" borderId="9" xfId="909" applyNumberFormat="1" applyFont="1" applyBorder="1" applyAlignment="1">
      <alignment horizontal="left"/>
    </xf>
    <xf numFmtId="0" fontId="82" fillId="0" borderId="59" xfId="83" applyNumberFormat="1" applyFont="1" applyBorder="1" applyAlignment="1">
      <alignment horizontal="left" vertical="center" wrapText="1"/>
    </xf>
    <xf numFmtId="14" fontId="81" fillId="0" borderId="0" xfId="909" applyNumberFormat="1" applyFont="1" applyAlignment="1">
      <alignment horizontal="left"/>
    </xf>
    <xf numFmtId="2" fontId="82" fillId="0" borderId="55" xfId="909" applyNumberFormat="1" applyFont="1" applyBorder="1" applyAlignment="1">
      <alignment horizontal="left"/>
    </xf>
    <xf numFmtId="2" fontId="82" fillId="0" borderId="51" xfId="909" applyNumberFormat="1" applyFont="1" applyBorder="1" applyAlignment="1">
      <alignment horizontal="left"/>
    </xf>
    <xf numFmtId="2" fontId="81" fillId="0" borderId="2" xfId="909" applyNumberFormat="1" applyFont="1" applyBorder="1" applyAlignment="1">
      <alignment horizontal="left"/>
    </xf>
    <xf numFmtId="14" fontId="81" fillId="0" borderId="0" xfId="909" applyNumberFormat="1" applyFont="1"/>
    <xf numFmtId="2" fontId="82" fillId="0" borderId="6" xfId="909" applyNumberFormat="1" applyFont="1" applyBorder="1" applyAlignment="1">
      <alignment horizontal="left"/>
    </xf>
    <xf numFmtId="2" fontId="81" fillId="0" borderId="55" xfId="909" applyNumberFormat="1" applyFont="1" applyBorder="1" applyAlignment="1">
      <alignment horizontal="left"/>
    </xf>
    <xf numFmtId="14" fontId="81" fillId="0" borderId="55" xfId="909" applyNumberFormat="1" applyFont="1" applyBorder="1" applyAlignment="1">
      <alignment horizontal="left"/>
    </xf>
    <xf numFmtId="0" fontId="84" fillId="0" borderId="0" xfId="909" applyFont="1"/>
    <xf numFmtId="0" fontId="82" fillId="0" borderId="0" xfId="887" applyFont="1" applyAlignment="1">
      <alignment vertical="center"/>
    </xf>
    <xf numFmtId="0" fontId="82" fillId="0" borderId="3" xfId="887" applyFont="1" applyBorder="1" applyAlignment="1">
      <alignment vertical="center"/>
    </xf>
    <xf numFmtId="0" fontId="82" fillId="0" borderId="59" xfId="909" applyFont="1" applyBorder="1" applyAlignment="1">
      <alignment horizontal="left" vertical="top"/>
    </xf>
    <xf numFmtId="0" fontId="82" fillId="0" borderId="59" xfId="909" applyFont="1" applyBorder="1" applyAlignment="1">
      <alignment vertical="top"/>
    </xf>
    <xf numFmtId="0" fontId="82" fillId="0" borderId="61" xfId="909" applyFont="1" applyBorder="1" applyAlignment="1">
      <alignment vertical="top"/>
    </xf>
    <xf numFmtId="0" fontId="82" fillId="0" borderId="62" xfId="909" applyFont="1" applyBorder="1" applyAlignment="1">
      <alignment vertical="top"/>
    </xf>
    <xf numFmtId="4" fontId="82" fillId="0" borderId="60" xfId="887" applyNumberFormat="1" applyFont="1" applyBorder="1" applyAlignment="1">
      <alignment vertical="top" wrapText="1"/>
    </xf>
    <xf numFmtId="4" fontId="82" fillId="0" borderId="49" xfId="887" applyNumberFormat="1" applyFont="1" applyBorder="1" applyAlignment="1">
      <alignment horizontal="left" vertical="top" wrapText="1"/>
    </xf>
    <xf numFmtId="1" fontId="82" fillId="0" borderId="49" xfId="887" applyNumberFormat="1" applyFont="1" applyBorder="1" applyAlignment="1">
      <alignment horizontal="left" vertical="top" wrapText="1"/>
    </xf>
    <xf numFmtId="0" fontId="82" fillId="58" borderId="59" xfId="887" applyFont="1" applyFill="1" applyBorder="1" applyAlignment="1">
      <alignment vertical="center"/>
    </xf>
    <xf numFmtId="0" fontId="82" fillId="58" borderId="61" xfId="887" applyFont="1" applyFill="1" applyBorder="1" applyAlignment="1">
      <alignment vertical="center"/>
    </xf>
    <xf numFmtId="0" fontId="82" fillId="58" borderId="62" xfId="887" applyFont="1" applyFill="1" applyBorder="1" applyAlignment="1">
      <alignment vertical="center"/>
    </xf>
    <xf numFmtId="0" fontId="81" fillId="0" borderId="4" xfId="887" applyFont="1" applyBorder="1" applyAlignment="1">
      <alignment horizontal="center" vertical="center"/>
    </xf>
    <xf numFmtId="0" fontId="81" fillId="0" borderId="59" xfId="887" applyFont="1" applyBorder="1" applyAlignment="1">
      <alignment vertical="center" wrapText="1"/>
    </xf>
    <xf numFmtId="4" fontId="81" fillId="17" borderId="60" xfId="910" applyNumberFormat="1" applyFont="1" applyFill="1" applyBorder="1" applyAlignment="1" applyProtection="1">
      <alignment vertical="center"/>
      <protection locked="0"/>
    </xf>
    <xf numFmtId="4" fontId="81" fillId="0" borderId="61" xfId="887" applyNumberFormat="1" applyFont="1" applyBorder="1" applyAlignment="1">
      <alignment vertical="center" wrapText="1"/>
    </xf>
    <xf numFmtId="4" fontId="82" fillId="58" borderId="59" xfId="887" applyNumberFormat="1" applyFont="1" applyFill="1" applyBorder="1" applyAlignment="1">
      <alignment vertical="center"/>
    </xf>
    <xf numFmtId="0" fontId="82" fillId="58" borderId="33" xfId="887" applyFont="1" applyFill="1" applyBorder="1" applyAlignment="1">
      <alignment vertical="center"/>
    </xf>
    <xf numFmtId="4" fontId="82" fillId="58" borderId="60" xfId="887" applyNumberFormat="1" applyFont="1" applyFill="1" applyBorder="1" applyAlignment="1">
      <alignment vertical="center"/>
    </xf>
    <xf numFmtId="49" fontId="81" fillId="0" borderId="0" xfId="909" applyNumberFormat="1" applyFont="1"/>
    <xf numFmtId="0" fontId="82" fillId="0" borderId="25" xfId="22" applyFont="1" applyBorder="1"/>
    <xf numFmtId="0" fontId="81" fillId="0" borderId="51" xfId="909" applyFont="1" applyBorder="1" applyAlignment="1">
      <alignment horizontal="left"/>
    </xf>
    <xf numFmtId="0" fontId="85" fillId="0" borderId="59" xfId="887" applyFont="1" applyBorder="1" applyAlignment="1">
      <alignment vertical="center"/>
    </xf>
    <xf numFmtId="0" fontId="84" fillId="0" borderId="0" xfId="909" applyFont="1" applyAlignment="1">
      <alignment horizontal="left"/>
    </xf>
    <xf numFmtId="0" fontId="82" fillId="58" borderId="59" xfId="909" applyFont="1" applyFill="1" applyBorder="1" applyAlignment="1">
      <alignment horizontal="left" vertical="top"/>
    </xf>
    <xf numFmtId="0" fontId="82" fillId="58" borderId="59" xfId="909" applyFont="1" applyFill="1" applyBorder="1" applyAlignment="1">
      <alignment vertical="top"/>
    </xf>
    <xf numFmtId="0" fontId="82" fillId="58" borderId="62" xfId="909" applyFont="1" applyFill="1" applyBorder="1" applyAlignment="1">
      <alignment vertical="top"/>
    </xf>
    <xf numFmtId="4" fontId="82" fillId="58" borderId="60" xfId="887" applyNumberFormat="1" applyFont="1" applyFill="1" applyBorder="1" applyAlignment="1">
      <alignment vertical="top" wrapText="1"/>
    </xf>
    <xf numFmtId="4" fontId="82" fillId="58" borderId="49" xfId="887" applyNumberFormat="1" applyFont="1" applyFill="1" applyBorder="1" applyAlignment="1">
      <alignment horizontal="left" vertical="top" wrapText="1"/>
    </xf>
    <xf numFmtId="1" fontId="82" fillId="58" borderId="49" xfId="887" applyNumberFormat="1" applyFont="1" applyFill="1" applyBorder="1" applyAlignment="1">
      <alignment horizontal="left" vertical="top" wrapText="1"/>
    </xf>
    <xf numFmtId="0" fontId="82" fillId="0" borderId="59" xfId="887" applyFont="1" applyBorder="1" applyAlignment="1">
      <alignment vertical="center"/>
    </xf>
    <xf numFmtId="0" fontId="82" fillId="0" borderId="61" xfId="887" applyFont="1" applyBorder="1" applyAlignment="1">
      <alignment vertical="center"/>
    </xf>
    <xf numFmtId="4" fontId="82" fillId="0" borderId="61" xfId="887" applyNumberFormat="1" applyFont="1" applyBorder="1" applyAlignment="1">
      <alignment vertical="center"/>
    </xf>
    <xf numFmtId="0" fontId="82" fillId="59" borderId="61" xfId="887" applyFont="1" applyFill="1" applyBorder="1" applyAlignment="1">
      <alignment vertical="center"/>
    </xf>
    <xf numFmtId="0" fontId="82" fillId="59" borderId="62" xfId="887" applyFont="1" applyFill="1" applyBorder="1" applyAlignment="1">
      <alignment vertical="center"/>
    </xf>
    <xf numFmtId="0" fontId="82" fillId="59" borderId="59" xfId="909" applyFont="1" applyFill="1" applyBorder="1" applyAlignment="1">
      <alignment horizontal="left" vertical="top"/>
    </xf>
    <xf numFmtId="0" fontId="82" fillId="59" borderId="59" xfId="909" applyFont="1" applyFill="1" applyBorder="1" applyAlignment="1">
      <alignment vertical="top"/>
    </xf>
    <xf numFmtId="0" fontId="82" fillId="59" borderId="60" xfId="909" applyFont="1" applyFill="1" applyBorder="1" applyAlignment="1">
      <alignment vertical="top" wrapText="1"/>
    </xf>
    <xf numFmtId="4" fontId="82" fillId="59" borderId="62" xfId="887" applyNumberFormat="1" applyFont="1" applyFill="1" applyBorder="1" applyAlignment="1">
      <alignment vertical="top" wrapText="1"/>
    </xf>
    <xf numFmtId="4" fontId="82" fillId="59" borderId="49" xfId="887" applyNumberFormat="1" applyFont="1" applyFill="1" applyBorder="1" applyAlignment="1">
      <alignment horizontal="left" vertical="top" wrapText="1"/>
    </xf>
    <xf numFmtId="4" fontId="82" fillId="59" borderId="60" xfId="887" applyNumberFormat="1" applyFont="1" applyFill="1" applyBorder="1" applyAlignment="1">
      <alignment vertical="top" wrapText="1"/>
    </xf>
    <xf numFmtId="1" fontId="82" fillId="59" borderId="49" xfId="887" applyNumberFormat="1" applyFont="1" applyFill="1" applyBorder="1" applyAlignment="1">
      <alignment horizontal="left" vertical="top" wrapText="1"/>
    </xf>
    <xf numFmtId="0" fontId="81" fillId="0" borderId="60" xfId="887" applyFont="1" applyBorder="1" applyAlignment="1">
      <alignment vertical="center" wrapText="1"/>
    </xf>
    <xf numFmtId="4" fontId="81" fillId="17" borderId="62" xfId="910" applyNumberFormat="1" applyFont="1" applyFill="1" applyBorder="1" applyAlignment="1" applyProtection="1">
      <alignment vertical="center"/>
      <protection locked="0"/>
    </xf>
    <xf numFmtId="0" fontId="82" fillId="59" borderId="59" xfId="887" applyFont="1" applyFill="1" applyBorder="1" applyAlignment="1">
      <alignment vertical="center"/>
    </xf>
    <xf numFmtId="0" fontId="82" fillId="59" borderId="60" xfId="887" applyFont="1" applyFill="1" applyBorder="1" applyAlignment="1">
      <alignment vertical="center"/>
    </xf>
    <xf numFmtId="4" fontId="82" fillId="59" borderId="62" xfId="887" applyNumberFormat="1" applyFont="1" applyFill="1" applyBorder="1" applyAlignment="1">
      <alignment vertical="center"/>
    </xf>
    <xf numFmtId="0" fontId="82" fillId="40" borderId="60" xfId="887" applyFont="1" applyFill="1" applyBorder="1" applyAlignment="1">
      <alignment horizontal="right" vertical="center"/>
    </xf>
    <xf numFmtId="49" fontId="82" fillId="40" borderId="61" xfId="887" applyNumberFormat="1" applyFont="1" applyFill="1" applyBorder="1" applyAlignment="1">
      <alignment vertical="center"/>
    </xf>
    <xf numFmtId="4" fontId="82" fillId="16" borderId="62" xfId="887" applyNumberFormat="1" applyFont="1" applyFill="1" applyBorder="1" applyAlignment="1">
      <alignment vertical="center"/>
    </xf>
    <xf numFmtId="0" fontId="81" fillId="0" borderId="23" xfId="22" applyFont="1" applyBorder="1" applyAlignment="1">
      <alignment horizontal="left"/>
    </xf>
    <xf numFmtId="49" fontId="81" fillId="0" borderId="25" xfId="22" applyNumberFormat="1" applyFont="1" applyBorder="1"/>
    <xf numFmtId="0" fontId="81" fillId="0" borderId="25" xfId="22" applyFont="1" applyBorder="1" applyAlignment="1">
      <alignment horizontal="center"/>
    </xf>
    <xf numFmtId="0" fontId="81" fillId="0" borderId="23" xfId="22" applyFont="1" applyBorder="1"/>
    <xf numFmtId="0" fontId="81" fillId="0" borderId="25" xfId="22" applyFont="1" applyBorder="1"/>
    <xf numFmtId="0" fontId="81" fillId="0" borderId="22" xfId="22" applyFont="1" applyBorder="1" applyAlignment="1">
      <alignment horizontal="center"/>
    </xf>
    <xf numFmtId="0" fontId="82" fillId="0" borderId="22" xfId="22" applyFont="1" applyBorder="1" applyAlignment="1">
      <alignment horizontal="center" vertical="center"/>
    </xf>
    <xf numFmtId="0" fontId="82" fillId="0" borderId="25" xfId="22" applyFont="1" applyBorder="1" applyAlignment="1">
      <alignment horizontal="center" vertical="center"/>
    </xf>
    <xf numFmtId="2" fontId="82" fillId="0" borderId="27" xfId="22" applyNumberFormat="1" applyFont="1" applyBorder="1" applyAlignment="1">
      <alignment horizontal="center" vertical="center"/>
    </xf>
    <xf numFmtId="0" fontId="85" fillId="0" borderId="23" xfId="887" applyFont="1" applyBorder="1" applyAlignment="1">
      <alignment vertical="center"/>
    </xf>
    <xf numFmtId="0" fontId="86" fillId="0" borderId="25" xfId="22" applyFont="1" applyBorder="1" applyAlignment="1">
      <alignment horizontal="center" vertical="center"/>
    </xf>
    <xf numFmtId="0" fontId="86" fillId="0" borderId="24" xfId="22" applyFont="1" applyBorder="1" applyAlignment="1">
      <alignment horizontal="center" vertical="center"/>
    </xf>
    <xf numFmtId="0" fontId="90" fillId="0" borderId="0" xfId="0" applyFont="1"/>
    <xf numFmtId="0" fontId="81" fillId="0" borderId="2" xfId="22" applyFont="1" applyBorder="1" applyAlignment="1">
      <alignment horizontal="left"/>
    </xf>
    <xf numFmtId="49" fontId="81" fillId="0" borderId="0" xfId="22" applyNumberFormat="1" applyFont="1"/>
    <xf numFmtId="0" fontId="81" fillId="0" borderId="0" xfId="22" applyFont="1" applyAlignment="1">
      <alignment horizontal="center"/>
    </xf>
    <xf numFmtId="0" fontId="81" fillId="0" borderId="44" xfId="22" applyFont="1" applyBorder="1"/>
    <xf numFmtId="0" fontId="81" fillId="0" borderId="43" xfId="22" applyFont="1" applyBorder="1"/>
    <xf numFmtId="0" fontId="81" fillId="0" borderId="2" xfId="22" applyFont="1" applyBorder="1"/>
    <xf numFmtId="0" fontId="82" fillId="0" borderId="3" xfId="22" applyFont="1" applyBorder="1" applyAlignment="1">
      <alignment horizontal="center" vertical="center"/>
    </xf>
    <xf numFmtId="0" fontId="82" fillId="0" borderId="23" xfId="22" applyFont="1" applyBorder="1" applyAlignment="1">
      <alignment horizontal="center" vertical="center"/>
    </xf>
    <xf numFmtId="0" fontId="82" fillId="0" borderId="24" xfId="887" applyFont="1" applyBorder="1" applyAlignment="1">
      <alignment horizontal="center" vertical="center"/>
    </xf>
    <xf numFmtId="2" fontId="82" fillId="0" borderId="9" xfId="22" applyNumberFormat="1" applyFont="1" applyBorder="1" applyAlignment="1">
      <alignment horizontal="right" vertical="center"/>
    </xf>
    <xf numFmtId="2" fontId="82" fillId="0" borderId="23" xfId="22" applyNumberFormat="1" applyFont="1" applyBorder="1" applyAlignment="1">
      <alignment vertical="center"/>
    </xf>
    <xf numFmtId="2" fontId="82" fillId="0" borderId="25" xfId="22" applyNumberFormat="1" applyFont="1" applyBorder="1" applyAlignment="1">
      <alignment vertical="center"/>
    </xf>
    <xf numFmtId="0" fontId="81" fillId="16" borderId="5" xfId="22" applyFont="1" applyFill="1" applyBorder="1"/>
    <xf numFmtId="44" fontId="82" fillId="16" borderId="24" xfId="22" applyNumberFormat="1" applyFont="1" applyFill="1" applyBorder="1" applyAlignment="1">
      <alignment vertical="center"/>
    </xf>
    <xf numFmtId="14" fontId="81" fillId="0" borderId="43" xfId="22" applyNumberFormat="1" applyFont="1" applyBorder="1" applyAlignment="1">
      <alignment horizontal="left"/>
    </xf>
    <xf numFmtId="165" fontId="82" fillId="0" borderId="23" xfId="15" applyFont="1" applyBorder="1" applyAlignment="1">
      <alignment horizontal="center" vertical="center" wrapText="1"/>
    </xf>
    <xf numFmtId="0" fontId="82" fillId="0" borderId="24" xfId="83" applyNumberFormat="1" applyFont="1" applyBorder="1" applyAlignment="1">
      <alignment horizontal="center" vertical="center" wrapText="1"/>
    </xf>
    <xf numFmtId="4" fontId="82" fillId="16" borderId="24" xfId="15" applyNumberFormat="1" applyFont="1" applyFill="1" applyBorder="1" applyAlignment="1">
      <alignment vertical="center"/>
    </xf>
    <xf numFmtId="0" fontId="81" fillId="0" borderId="3" xfId="22" applyFont="1" applyBorder="1" applyAlignment="1">
      <alignment horizontal="center"/>
    </xf>
    <xf numFmtId="0" fontId="81" fillId="0" borderId="36" xfId="22" applyFont="1" applyBorder="1"/>
    <xf numFmtId="0" fontId="81" fillId="0" borderId="22" xfId="22" applyFont="1" applyBorder="1"/>
    <xf numFmtId="0" fontId="82" fillId="0" borderId="0" xfId="22" applyFont="1" applyAlignment="1">
      <alignment horizontal="center"/>
    </xf>
    <xf numFmtId="2" fontId="82" fillId="0" borderId="3" xfId="15" applyNumberFormat="1" applyFont="1" applyBorder="1" applyAlignment="1">
      <alignment horizontal="right" vertical="center"/>
    </xf>
    <xf numFmtId="0" fontId="81" fillId="16" borderId="25" xfId="22" applyFont="1" applyFill="1" applyBorder="1"/>
    <xf numFmtId="4" fontId="82" fillId="16" borderId="24" xfId="22" applyNumberFormat="1" applyFont="1" applyFill="1" applyBorder="1" applyAlignment="1">
      <alignment vertical="center"/>
    </xf>
    <xf numFmtId="0" fontId="81" fillId="0" borderId="4" xfId="22" applyFont="1" applyBorder="1" applyAlignment="1">
      <alignment horizontal="left"/>
    </xf>
    <xf numFmtId="49" fontId="81" fillId="0" borderId="5" xfId="22" applyNumberFormat="1" applyFont="1" applyBorder="1"/>
    <xf numFmtId="0" fontId="81" fillId="0" borderId="6" xfId="22" applyFont="1" applyBorder="1" applyAlignment="1">
      <alignment horizontal="center"/>
    </xf>
    <xf numFmtId="2" fontId="81" fillId="0" borderId="25" xfId="22" applyNumberFormat="1" applyFont="1" applyBorder="1" applyAlignment="1">
      <alignment horizontal="left" vertical="center"/>
    </xf>
    <xf numFmtId="4" fontId="81" fillId="0" borderId="24" xfId="22" applyNumberFormat="1" applyFont="1" applyBorder="1" applyAlignment="1">
      <alignment horizontal="right" vertical="center"/>
    </xf>
    <xf numFmtId="0" fontId="81" fillId="0" borderId="26" xfId="22" applyFont="1" applyBorder="1" applyAlignment="1">
      <alignment horizontal="left" vertical="center"/>
    </xf>
    <xf numFmtId="0" fontId="81" fillId="0" borderId="0" xfId="22" applyFont="1" applyAlignment="1">
      <alignment horizontal="left" vertical="center"/>
    </xf>
    <xf numFmtId="2" fontId="82" fillId="0" borderId="25" xfId="22" applyNumberFormat="1" applyFont="1" applyBorder="1" applyAlignment="1">
      <alignment horizontal="left" vertical="center"/>
    </xf>
    <xf numFmtId="0" fontId="81" fillId="0" borderId="2" xfId="22" applyFont="1" applyBorder="1" applyAlignment="1">
      <alignment horizontal="left" vertical="center"/>
    </xf>
    <xf numFmtId="0" fontId="82" fillId="0" borderId="25" xfId="22" applyFont="1" applyBorder="1" applyAlignment="1">
      <alignment horizontal="left" vertical="center"/>
    </xf>
    <xf numFmtId="0" fontId="81" fillId="0" borderId="25" xfId="22" applyFont="1" applyBorder="1" applyAlignment="1">
      <alignment horizontal="right" vertical="center"/>
    </xf>
    <xf numFmtId="0" fontId="95" fillId="0" borderId="25" xfId="22" applyFont="1" applyBorder="1" applyAlignment="1">
      <alignment horizontal="right" vertical="center"/>
    </xf>
    <xf numFmtId="44" fontId="95" fillId="17" borderId="29" xfId="15" applyNumberFormat="1" applyFont="1" applyFill="1" applyBorder="1" applyAlignment="1" applyProtection="1">
      <alignment vertical="center"/>
      <protection locked="0"/>
    </xf>
    <xf numFmtId="44" fontId="81" fillId="0" borderId="24" xfId="15" applyNumberFormat="1" applyFont="1" applyBorder="1" applyAlignment="1">
      <alignment horizontal="right" vertical="center"/>
    </xf>
    <xf numFmtId="0" fontId="81" fillId="0" borderId="4" xfId="22" applyFont="1" applyBorder="1" applyAlignment="1">
      <alignment horizontal="left" vertical="center"/>
    </xf>
    <xf numFmtId="2" fontId="95" fillId="16" borderId="29" xfId="22" applyNumberFormat="1" applyFont="1" applyFill="1" applyBorder="1" applyAlignment="1">
      <alignment vertical="center"/>
    </xf>
    <xf numFmtId="0" fontId="81" fillId="0" borderId="24" xfId="15" applyNumberFormat="1" applyFont="1" applyBorder="1" applyAlignment="1">
      <alignment horizontal="right" vertical="center"/>
    </xf>
    <xf numFmtId="0" fontId="82" fillId="0" borderId="2" xfId="22" applyFont="1" applyBorder="1" applyAlignment="1">
      <alignment horizontal="left" vertical="top"/>
    </xf>
    <xf numFmtId="0" fontId="82" fillId="0" borderId="9" xfId="22" applyFont="1" applyBorder="1" applyAlignment="1">
      <alignment horizontal="left" vertical="top" wrapText="1"/>
    </xf>
    <xf numFmtId="49" fontId="82" fillId="0" borderId="9" xfId="22" applyNumberFormat="1" applyFont="1" applyBorder="1" applyAlignment="1">
      <alignment vertical="top" wrapText="1"/>
    </xf>
    <xf numFmtId="49" fontId="82" fillId="0" borderId="9" xfId="22" applyNumberFormat="1" applyFont="1" applyBorder="1" applyAlignment="1">
      <alignment horizontal="left" vertical="top"/>
    </xf>
    <xf numFmtId="0" fontId="82" fillId="0" borderId="9" xfId="22" applyFont="1" applyBorder="1" applyAlignment="1">
      <alignment vertical="top"/>
    </xf>
    <xf numFmtId="0" fontId="91" fillId="0" borderId="9" xfId="22" applyFont="1" applyBorder="1" applyAlignment="1">
      <alignment horizontal="left" vertical="top" wrapText="1"/>
    </xf>
    <xf numFmtId="2" fontId="82" fillId="0" borderId="9" xfId="22" applyNumberFormat="1" applyFont="1" applyBorder="1" applyAlignment="1">
      <alignment vertical="top" wrapText="1"/>
    </xf>
    <xf numFmtId="0" fontId="82" fillId="0" borderId="8" xfId="22" applyFont="1" applyBorder="1" applyAlignment="1">
      <alignment vertical="top" wrapText="1"/>
    </xf>
    <xf numFmtId="0" fontId="82" fillId="0" borderId="8" xfId="22" applyFont="1" applyBorder="1" applyAlignment="1">
      <alignment vertical="top"/>
    </xf>
    <xf numFmtId="4" fontId="82" fillId="0" borderId="8" xfId="22" applyNumberFormat="1" applyFont="1" applyBorder="1" applyAlignment="1">
      <alignment vertical="top" wrapText="1"/>
    </xf>
    <xf numFmtId="0" fontId="82" fillId="40" borderId="23" xfId="887" applyFont="1" applyFill="1" applyBorder="1" applyAlignment="1">
      <alignment horizontal="left" vertical="top"/>
    </xf>
    <xf numFmtId="0" fontId="82" fillId="57" borderId="59" xfId="887" applyFont="1" applyFill="1" applyBorder="1"/>
    <xf numFmtId="0" fontId="82" fillId="40" borderId="42" xfId="887" applyFont="1" applyFill="1" applyBorder="1" applyAlignment="1">
      <alignment vertical="top"/>
    </xf>
    <xf numFmtId="0" fontId="82" fillId="57" borderId="61" xfId="887" applyFont="1" applyFill="1" applyBorder="1"/>
    <xf numFmtId="0" fontId="82" fillId="40" borderId="25" xfId="887" applyFont="1" applyFill="1" applyBorder="1" applyAlignment="1">
      <alignment vertical="top"/>
    </xf>
    <xf numFmtId="0" fontId="91" fillId="40" borderId="25" xfId="887" applyFont="1" applyFill="1" applyBorder="1" applyAlignment="1">
      <alignment horizontal="left" vertical="top" wrapText="1"/>
    </xf>
    <xf numFmtId="0" fontId="82" fillId="40" borderId="25" xfId="887" applyFont="1" applyFill="1" applyBorder="1" applyAlignment="1">
      <alignment horizontal="left" vertical="top" wrapText="1"/>
    </xf>
    <xf numFmtId="2" fontId="82" fillId="40" borderId="25" xfId="887" applyNumberFormat="1" applyFont="1" applyFill="1" applyBorder="1" applyAlignment="1">
      <alignment vertical="top" wrapText="1"/>
    </xf>
    <xf numFmtId="0" fontId="82" fillId="40" borderId="25" xfId="887" applyFont="1" applyFill="1" applyBorder="1" applyAlignment="1">
      <alignment vertical="top" wrapText="1"/>
    </xf>
    <xf numFmtId="4" fontId="82" fillId="40" borderId="24" xfId="887" applyNumberFormat="1" applyFont="1" applyFill="1" applyBorder="1" applyAlignment="1">
      <alignment vertical="top" wrapText="1"/>
    </xf>
    <xf numFmtId="16" fontId="81" fillId="0" borderId="23" xfId="0" quotePrefix="1" applyNumberFormat="1" applyFont="1" applyBorder="1" applyAlignment="1">
      <alignment horizontal="right" vertical="center"/>
    </xf>
    <xf numFmtId="2" fontId="81" fillId="0" borderId="29" xfId="0" applyNumberFormat="1" applyFont="1" applyBorder="1" applyAlignment="1">
      <alignment horizontal="left" vertical="center" wrapText="1"/>
    </xf>
    <xf numFmtId="0" fontId="81" fillId="0" borderId="29" xfId="0" quotePrefix="1" applyFont="1" applyBorder="1" applyAlignment="1">
      <alignment horizontal="left" vertical="center" wrapText="1"/>
    </xf>
    <xf numFmtId="2" fontId="81" fillId="0" borderId="29" xfId="0" applyNumberFormat="1" applyFont="1" applyBorder="1" applyAlignment="1">
      <alignment horizontal="center" vertical="center" wrapText="1"/>
    </xf>
    <xf numFmtId="4" fontId="81" fillId="0" borderId="29" xfId="0" applyNumberFormat="1" applyFont="1" applyBorder="1" applyAlignment="1">
      <alignment horizontal="right" vertical="center" wrapText="1"/>
    </xf>
    <xf numFmtId="2" fontId="81" fillId="0" borderId="29" xfId="887" applyNumberFormat="1" applyFont="1" applyBorder="1" applyAlignment="1">
      <alignment horizontal="center" vertical="center" wrapText="1"/>
    </xf>
    <xf numFmtId="2" fontId="81" fillId="17" borderId="29" xfId="22" quotePrefix="1" applyNumberFormat="1" applyFont="1" applyFill="1" applyBorder="1" applyAlignment="1" applyProtection="1">
      <alignment horizontal="center" vertical="center"/>
      <protection locked="0"/>
    </xf>
    <xf numFmtId="4" fontId="81" fillId="0" borderId="29" xfId="22" applyNumberFormat="1" applyFont="1" applyBorder="1" applyAlignment="1">
      <alignment vertical="center"/>
    </xf>
    <xf numFmtId="4" fontId="81" fillId="0" borderId="29" xfId="21" applyNumberFormat="1" applyFont="1" applyBorder="1" applyAlignment="1">
      <alignment vertical="center"/>
    </xf>
    <xf numFmtId="0" fontId="90" fillId="0" borderId="0" xfId="0" applyFont="1" applyAlignment="1">
      <alignment vertical="center"/>
    </xf>
    <xf numFmtId="0" fontId="82" fillId="40" borderId="41" xfId="887" applyFont="1" applyFill="1" applyBorder="1" applyAlignment="1">
      <alignment horizontal="left" vertical="center"/>
    </xf>
    <xf numFmtId="0" fontId="82" fillId="40" borderId="42" xfId="887" applyFont="1" applyFill="1" applyBorder="1" applyAlignment="1">
      <alignment horizontal="left" vertical="center"/>
    </xf>
    <xf numFmtId="0" fontId="82" fillId="40" borderId="42" xfId="887" applyFont="1" applyFill="1" applyBorder="1" applyAlignment="1">
      <alignment vertical="center"/>
    </xf>
    <xf numFmtId="0" fontId="82" fillId="40" borderId="42" xfId="887" applyFont="1" applyFill="1" applyBorder="1" applyAlignment="1">
      <alignment vertical="center" wrapText="1"/>
    </xf>
    <xf numFmtId="4" fontId="82" fillId="40" borderId="41" xfId="887" applyNumberFormat="1" applyFont="1" applyFill="1" applyBorder="1" applyAlignment="1">
      <alignment vertical="center" wrapText="1"/>
    </xf>
    <xf numFmtId="2" fontId="82" fillId="40" borderId="37" xfId="887" applyNumberFormat="1" applyFont="1" applyFill="1" applyBorder="1" applyAlignment="1">
      <alignment vertical="center" wrapText="1"/>
    </xf>
    <xf numFmtId="0" fontId="82" fillId="57" borderId="61" xfId="887" applyFont="1" applyFill="1" applyBorder="1" applyAlignment="1">
      <alignment horizontal="left"/>
    </xf>
    <xf numFmtId="0" fontId="81" fillId="0" borderId="23" xfId="0" quotePrefix="1" applyFont="1" applyBorder="1" applyAlignment="1">
      <alignment horizontal="right" vertical="center"/>
    </xf>
    <xf numFmtId="0" fontId="82" fillId="39" borderId="4" xfId="0" applyFont="1" applyFill="1" applyBorder="1" applyAlignment="1">
      <alignment horizontal="right" vertical="center"/>
    </xf>
    <xf numFmtId="0" fontId="82" fillId="39" borderId="23" xfId="0" applyFont="1" applyFill="1" applyBorder="1" applyAlignment="1">
      <alignment horizontal="left" vertical="center"/>
    </xf>
    <xf numFmtId="0" fontId="82" fillId="39" borderId="25" xfId="0" applyFont="1" applyFill="1" applyBorder="1" applyAlignment="1">
      <alignment vertical="center"/>
    </xf>
    <xf numFmtId="0" fontId="82" fillId="39" borderId="25" xfId="0" applyFont="1" applyFill="1" applyBorder="1" applyAlignment="1">
      <alignment horizontal="center" vertical="center"/>
    </xf>
    <xf numFmtId="0" fontId="82" fillId="39" borderId="24" xfId="0" applyFont="1" applyFill="1" applyBorder="1" applyAlignment="1">
      <alignment vertical="center"/>
    </xf>
    <xf numFmtId="0" fontId="82" fillId="39" borderId="28" xfId="0" applyFont="1" applyFill="1" applyBorder="1" applyAlignment="1">
      <alignment vertical="center"/>
    </xf>
    <xf numFmtId="0" fontId="82" fillId="39" borderId="28" xfId="0" applyFont="1" applyFill="1" applyBorder="1" applyAlignment="1">
      <alignment horizontal="center" vertical="center"/>
    </xf>
    <xf numFmtId="4" fontId="82" fillId="39" borderId="20" xfId="0" applyNumberFormat="1" applyFont="1" applyFill="1" applyBorder="1" applyAlignment="1">
      <alignment horizontal="right" vertical="center"/>
    </xf>
    <xf numFmtId="0" fontId="82" fillId="39" borderId="28" xfId="0" applyFont="1" applyFill="1" applyBorder="1" applyAlignment="1">
      <alignment horizontal="right" vertical="center"/>
    </xf>
    <xf numFmtId="4" fontId="82" fillId="16" borderId="20" xfId="0" applyNumberFormat="1" applyFont="1" applyFill="1" applyBorder="1" applyAlignment="1">
      <alignment horizontal="center" vertical="center"/>
    </xf>
    <xf numFmtId="4" fontId="82" fillId="39" borderId="28" xfId="0" applyNumberFormat="1" applyFont="1" applyFill="1" applyBorder="1" applyAlignment="1">
      <alignment horizontal="right" vertical="center"/>
    </xf>
    <xf numFmtId="0" fontId="81" fillId="0" borderId="0" xfId="22" applyFont="1" applyAlignment="1">
      <alignment horizontal="left"/>
    </xf>
    <xf numFmtId="0" fontId="81" fillId="0" borderId="0" xfId="22" applyFont="1" applyAlignment="1">
      <alignment horizontal="right"/>
    </xf>
    <xf numFmtId="2" fontId="81" fillId="0" borderId="0" xfId="22" applyNumberFormat="1" applyFont="1"/>
    <xf numFmtId="4" fontId="81" fillId="0" borderId="0" xfId="22" applyNumberFormat="1" applyFont="1"/>
    <xf numFmtId="167" fontId="81" fillId="0" borderId="0" xfId="25" applyFont="1" applyAlignment="1">
      <alignment horizontal="left"/>
    </xf>
    <xf numFmtId="167" fontId="81" fillId="0" borderId="0" xfId="25" applyFont="1"/>
    <xf numFmtId="167" fontId="81" fillId="0" borderId="0" xfId="25" applyFont="1" applyAlignment="1">
      <alignment horizontal="center"/>
    </xf>
    <xf numFmtId="4" fontId="81" fillId="0" borderId="0" xfId="25" applyNumberFormat="1" applyFont="1"/>
    <xf numFmtId="4" fontId="81" fillId="0" borderId="0" xfId="25" applyNumberFormat="1" applyFont="1" applyAlignment="1">
      <alignment horizontal="center"/>
    </xf>
    <xf numFmtId="0" fontId="81" fillId="0" borderId="0" xfId="25" applyNumberFormat="1" applyFont="1" applyAlignment="1">
      <alignment horizontal="right"/>
    </xf>
    <xf numFmtId="49" fontId="81" fillId="0" borderId="0" xfId="22" applyNumberFormat="1" applyFont="1" applyAlignment="1">
      <alignment horizontal="left"/>
    </xf>
    <xf numFmtId="49" fontId="81" fillId="0" borderId="0" xfId="25" applyNumberFormat="1" applyFont="1"/>
    <xf numFmtId="49" fontId="81" fillId="0" borderId="0" xfId="22" applyNumberFormat="1" applyFont="1" applyAlignment="1">
      <alignment horizontal="center"/>
    </xf>
    <xf numFmtId="0" fontId="81" fillId="0" borderId="59" xfId="22" applyFont="1" applyBorder="1" applyAlignment="1">
      <alignment horizontal="left"/>
    </xf>
    <xf numFmtId="0" fontId="82" fillId="0" borderId="61" xfId="22" applyFont="1" applyBorder="1"/>
    <xf numFmtId="49" fontId="81" fillId="0" borderId="62" xfId="22" applyNumberFormat="1" applyFont="1" applyBorder="1"/>
    <xf numFmtId="49" fontId="81" fillId="0" borderId="3" xfId="22" applyNumberFormat="1" applyFont="1" applyBorder="1"/>
    <xf numFmtId="14" fontId="81" fillId="0" borderId="0" xfId="22" applyNumberFormat="1" applyFont="1" applyAlignment="1">
      <alignment horizontal="left"/>
    </xf>
    <xf numFmtId="14" fontId="81" fillId="0" borderId="0" xfId="22" applyNumberFormat="1" applyFont="1"/>
    <xf numFmtId="49" fontId="81" fillId="0" borderId="6" xfId="22" applyNumberFormat="1" applyFont="1" applyBorder="1"/>
    <xf numFmtId="0" fontId="82" fillId="40" borderId="41" xfId="887" applyFont="1" applyFill="1" applyBorder="1" applyAlignment="1">
      <alignment horizontal="center" vertical="center"/>
    </xf>
    <xf numFmtId="0" fontId="82" fillId="40" borderId="44" xfId="887" applyFont="1" applyFill="1" applyBorder="1" applyAlignment="1">
      <alignment vertical="center"/>
    </xf>
    <xf numFmtId="16" fontId="81" fillId="0" borderId="60" xfId="887" quotePrefix="1" applyNumberFormat="1" applyFont="1" applyBorder="1" applyAlignment="1">
      <alignment horizontal="right" vertical="center"/>
    </xf>
    <xf numFmtId="2" fontId="81" fillId="0" borderId="60" xfId="0" applyNumberFormat="1" applyFont="1" applyBorder="1" applyAlignment="1">
      <alignment horizontal="left" vertical="center" wrapText="1"/>
    </xf>
    <xf numFmtId="0" fontId="97" fillId="0" borderId="60" xfId="0" applyFont="1" applyBorder="1" applyAlignment="1">
      <alignment horizontal="center" vertical="center"/>
    </xf>
    <xf numFmtId="4" fontId="81" fillId="0" borderId="60" xfId="0" applyNumberFormat="1" applyFont="1" applyBorder="1" applyAlignment="1">
      <alignment horizontal="right" vertical="center" wrapText="1"/>
    </xf>
    <xf numFmtId="0" fontId="81" fillId="0" borderId="60" xfId="887" quotePrefix="1" applyFont="1" applyBorder="1" applyAlignment="1">
      <alignment horizontal="right" vertical="center"/>
    </xf>
    <xf numFmtId="2" fontId="81" fillId="0" borderId="37" xfId="887" applyNumberFormat="1" applyFont="1" applyBorder="1" applyAlignment="1">
      <alignment horizontal="center" vertical="center" wrapText="1"/>
    </xf>
    <xf numFmtId="0" fontId="82" fillId="40" borderId="55" xfId="887" applyFont="1" applyFill="1" applyBorder="1" applyAlignment="1">
      <alignment horizontal="left" vertical="center"/>
    </xf>
    <xf numFmtId="49" fontId="82" fillId="40" borderId="55" xfId="887" applyNumberFormat="1" applyFont="1" applyFill="1" applyBorder="1" applyAlignment="1">
      <alignment vertical="center"/>
    </xf>
    <xf numFmtId="0" fontId="82" fillId="40" borderId="55" xfId="887" applyFont="1" applyFill="1" applyBorder="1" applyAlignment="1">
      <alignment vertical="center" wrapText="1"/>
    </xf>
    <xf numFmtId="0" fontId="82" fillId="40" borderId="5" xfId="887" applyFont="1" applyFill="1" applyBorder="1" applyAlignment="1">
      <alignment horizontal="left" vertical="center"/>
    </xf>
    <xf numFmtId="4" fontId="82" fillId="40" borderId="49" xfId="887" applyNumberFormat="1" applyFont="1" applyFill="1" applyBorder="1" applyAlignment="1">
      <alignment vertical="center" wrapText="1"/>
    </xf>
    <xf numFmtId="0" fontId="82" fillId="39" borderId="41" xfId="887" applyFont="1" applyFill="1" applyBorder="1" applyAlignment="1">
      <alignment horizontal="left" vertical="center"/>
    </xf>
    <xf numFmtId="0" fontId="82" fillId="39" borderId="44" xfId="887" applyFont="1" applyFill="1" applyBorder="1" applyAlignment="1">
      <alignment horizontal="left" vertical="center"/>
    </xf>
    <xf numFmtId="49" fontId="82" fillId="39" borderId="42" xfId="887" applyNumberFormat="1" applyFont="1" applyFill="1" applyBorder="1" applyAlignment="1">
      <alignment vertical="center"/>
    </xf>
    <xf numFmtId="49" fontId="82" fillId="39" borderId="43" xfId="887" applyNumberFormat="1" applyFont="1" applyFill="1" applyBorder="1" applyAlignment="1">
      <alignment vertical="center"/>
    </xf>
    <xf numFmtId="4" fontId="82" fillId="39" borderId="41" xfId="887" applyNumberFormat="1" applyFont="1" applyFill="1" applyBorder="1" applyAlignment="1">
      <alignment vertical="center"/>
    </xf>
    <xf numFmtId="4" fontId="81" fillId="0" borderId="0" xfId="25" applyNumberFormat="1" applyFont="1" applyAlignment="1">
      <alignment horizontal="right"/>
    </xf>
    <xf numFmtId="49" fontId="81" fillId="0" borderId="0" xfId="887" applyNumberFormat="1" applyFont="1" applyAlignment="1">
      <alignment horizontal="center" vertical="center"/>
    </xf>
    <xf numFmtId="49" fontId="81" fillId="0" borderId="0" xfId="887" applyNumberFormat="1" applyFont="1" applyAlignment="1">
      <alignment horizontal="left" vertical="center" wrapText="1"/>
    </xf>
    <xf numFmtId="49" fontId="81" fillId="0" borderId="0" xfId="887" applyNumberFormat="1" applyFont="1" applyAlignment="1">
      <alignment horizontal="left" vertical="center"/>
    </xf>
    <xf numFmtId="167" fontId="81" fillId="0" borderId="0" xfId="907" applyFont="1" applyAlignment="1">
      <alignment horizontal="right" vertical="center"/>
    </xf>
    <xf numFmtId="49" fontId="81" fillId="0" borderId="0" xfId="907" applyNumberFormat="1" applyFont="1" applyAlignment="1">
      <alignment vertical="center"/>
    </xf>
    <xf numFmtId="49" fontId="81" fillId="0" borderId="0" xfId="887" applyNumberFormat="1" applyFont="1" applyAlignment="1">
      <alignment horizontal="right" vertical="center"/>
    </xf>
    <xf numFmtId="0" fontId="81" fillId="0" borderId="0" xfId="887" applyFont="1" applyAlignment="1">
      <alignment vertical="center" wrapText="1"/>
    </xf>
    <xf numFmtId="0" fontId="82" fillId="0" borderId="61" xfId="910" applyNumberFormat="1" applyFont="1" applyBorder="1" applyAlignment="1" applyProtection="1">
      <alignment horizontal="left"/>
    </xf>
    <xf numFmtId="165" fontId="81" fillId="0" borderId="48" xfId="910" applyFont="1" applyBorder="1" applyAlignment="1" applyProtection="1">
      <alignment horizontal="right"/>
    </xf>
    <xf numFmtId="2" fontId="81" fillId="0" borderId="51" xfId="909" applyNumberFormat="1" applyFont="1" applyBorder="1" applyAlignment="1">
      <alignment vertical="top" wrapText="1"/>
    </xf>
    <xf numFmtId="0" fontId="81" fillId="0" borderId="2" xfId="909" applyFont="1" applyBorder="1"/>
    <xf numFmtId="2" fontId="82" fillId="0" borderId="59" xfId="909" applyNumberFormat="1" applyFont="1" applyBorder="1"/>
    <xf numFmtId="44" fontId="82" fillId="16" borderId="61" xfId="910" applyNumberFormat="1" applyFont="1" applyFill="1" applyBorder="1" applyAlignment="1" applyProtection="1"/>
    <xf numFmtId="44" fontId="82" fillId="16" borderId="62" xfId="910" applyNumberFormat="1" applyFont="1" applyFill="1" applyBorder="1" applyAlignment="1" applyProtection="1"/>
    <xf numFmtId="0" fontId="81" fillId="0" borderId="59" xfId="887" applyFont="1" applyBorder="1"/>
    <xf numFmtId="0" fontId="81" fillId="0" borderId="61" xfId="887" applyFont="1" applyBorder="1"/>
    <xf numFmtId="2" fontId="82" fillId="0" borderId="2" xfId="909" applyNumberFormat="1" applyFont="1" applyBorder="1" applyAlignment="1">
      <alignment horizontal="right"/>
    </xf>
    <xf numFmtId="44" fontId="82" fillId="0" borderId="3" xfId="909" applyNumberFormat="1" applyFont="1" applyBorder="1"/>
    <xf numFmtId="4" fontId="82" fillId="16" borderId="61" xfId="83" applyNumberFormat="1" applyFont="1" applyFill="1" applyBorder="1" applyAlignment="1" applyProtection="1">
      <alignment vertical="center"/>
    </xf>
    <xf numFmtId="4" fontId="82" fillId="16" borderId="62" xfId="83" applyNumberFormat="1" applyFont="1" applyFill="1" applyBorder="1" applyAlignment="1" applyProtection="1">
      <alignment vertical="center"/>
    </xf>
    <xf numFmtId="14" fontId="81" fillId="0" borderId="61" xfId="887" applyNumberFormat="1" applyFont="1" applyBorder="1" applyAlignment="1">
      <alignment horizontal="left"/>
    </xf>
    <xf numFmtId="44" fontId="82" fillId="0" borderId="0" xfId="909" applyNumberFormat="1" applyFont="1"/>
    <xf numFmtId="2" fontId="82" fillId="0" borderId="55" xfId="909" applyNumberFormat="1" applyFont="1" applyBorder="1"/>
    <xf numFmtId="165" fontId="81" fillId="0" borderId="55" xfId="910" applyFont="1" applyBorder="1" applyAlignment="1" applyProtection="1"/>
    <xf numFmtId="1" fontId="82" fillId="0" borderId="51" xfId="910" applyNumberFormat="1" applyFont="1" applyBorder="1" applyAlignment="1" applyProtection="1">
      <alignment horizontal="center"/>
    </xf>
    <xf numFmtId="0" fontId="81" fillId="0" borderId="4" xfId="909" applyFont="1" applyBorder="1" applyAlignment="1">
      <alignment horizontal="left"/>
    </xf>
    <xf numFmtId="165" fontId="82" fillId="0" borderId="6" xfId="910" applyFont="1" applyBorder="1" applyAlignment="1" applyProtection="1"/>
    <xf numFmtId="0" fontId="81" fillId="0" borderId="48" xfId="887" applyFont="1" applyBorder="1"/>
    <xf numFmtId="14" fontId="81" fillId="0" borderId="55" xfId="887" applyNumberFormat="1" applyFont="1" applyBorder="1" applyAlignment="1">
      <alignment horizontal="left"/>
    </xf>
    <xf numFmtId="2" fontId="82" fillId="0" borderId="0" xfId="909" applyNumberFormat="1" applyFont="1" applyAlignment="1">
      <alignment horizontal="right"/>
    </xf>
    <xf numFmtId="4" fontId="82" fillId="0" borderId="0" xfId="909" applyNumberFormat="1" applyFont="1"/>
    <xf numFmtId="2" fontId="82" fillId="0" borderId="0" xfId="909" applyNumberFormat="1" applyFont="1"/>
    <xf numFmtId="165" fontId="81" fillId="0" borderId="0" xfId="910" applyFont="1" applyBorder="1" applyAlignment="1" applyProtection="1"/>
    <xf numFmtId="1" fontId="82" fillId="0" borderId="3" xfId="910" applyNumberFormat="1" applyFont="1" applyBorder="1" applyAlignment="1" applyProtection="1">
      <alignment horizontal="center"/>
    </xf>
    <xf numFmtId="0" fontId="81" fillId="0" borderId="55" xfId="22" applyFont="1" applyBorder="1"/>
    <xf numFmtId="165" fontId="82" fillId="0" borderId="55" xfId="910" applyFont="1" applyBorder="1" applyAlignment="1" applyProtection="1"/>
    <xf numFmtId="14" fontId="81" fillId="0" borderId="0" xfId="887" applyNumberFormat="1" applyFont="1" applyAlignment="1">
      <alignment horizontal="left"/>
    </xf>
    <xf numFmtId="167" fontId="84" fillId="0" borderId="2" xfId="907" applyFont="1" applyBorder="1" applyAlignment="1">
      <alignment horizontal="left"/>
    </xf>
    <xf numFmtId="167" fontId="82" fillId="0" borderId="0" xfId="907" applyFont="1"/>
    <xf numFmtId="167" fontId="81" fillId="0" borderId="0" xfId="907" applyFont="1"/>
    <xf numFmtId="2" fontId="81" fillId="0" borderId="0" xfId="907" applyNumberFormat="1" applyFont="1" applyAlignment="1">
      <alignment horizontal="left" vertical="top" wrapText="1"/>
    </xf>
    <xf numFmtId="4" fontId="81" fillId="0" borderId="3" xfId="907" applyNumberFormat="1" applyFont="1" applyBorder="1" applyAlignment="1">
      <alignment horizontal="center"/>
    </xf>
    <xf numFmtId="0" fontId="84" fillId="0" borderId="4" xfId="909" applyFont="1" applyBorder="1" applyAlignment="1">
      <alignment horizontal="left"/>
    </xf>
    <xf numFmtId="0" fontId="82" fillId="0" borderId="5" xfId="909" applyFont="1" applyBorder="1"/>
    <xf numFmtId="2" fontId="81" fillId="0" borderId="5" xfId="909" applyNumberFormat="1" applyFont="1" applyBorder="1" applyAlignment="1">
      <alignment horizontal="left" vertical="top" wrapText="1"/>
    </xf>
    <xf numFmtId="4" fontId="81" fillId="0" borderId="6" xfId="909" applyNumberFormat="1" applyFont="1" applyBorder="1" applyAlignment="1">
      <alignment horizontal="center"/>
    </xf>
    <xf numFmtId="2" fontId="82" fillId="0" borderId="61" xfId="909" applyNumberFormat="1" applyFont="1" applyBorder="1" applyAlignment="1">
      <alignment horizontal="left" vertical="top"/>
    </xf>
    <xf numFmtId="0" fontId="82" fillId="0" borderId="62" xfId="909" applyFont="1" applyBorder="1" applyAlignment="1">
      <alignment horizontal="left" vertical="top"/>
    </xf>
    <xf numFmtId="0" fontId="82" fillId="0" borderId="60" xfId="909" applyFont="1" applyBorder="1" applyAlignment="1">
      <alignment horizontal="center" vertical="top"/>
    </xf>
    <xf numFmtId="4" fontId="82" fillId="0" borderId="60" xfId="909" applyNumberFormat="1" applyFont="1" applyBorder="1" applyAlignment="1">
      <alignment horizontal="center" vertical="top" wrapText="1"/>
    </xf>
    <xf numFmtId="0" fontId="82" fillId="0" borderId="60" xfId="909" applyFont="1" applyBorder="1" applyAlignment="1">
      <alignment horizontal="center" vertical="top" wrapText="1"/>
    </xf>
    <xf numFmtId="4" fontId="82" fillId="0" borderId="62" xfId="909" applyNumberFormat="1" applyFont="1" applyBorder="1" applyAlignment="1">
      <alignment horizontal="center" vertical="top" wrapText="1"/>
    </xf>
    <xf numFmtId="0" fontId="82" fillId="57" borderId="59" xfId="887" applyFont="1" applyFill="1" applyBorder="1" applyAlignment="1">
      <alignment vertical="center"/>
    </xf>
    <xf numFmtId="0" fontId="82" fillId="57" borderId="61" xfId="887" applyFont="1" applyFill="1" applyBorder="1" applyAlignment="1">
      <alignment vertical="center"/>
    </xf>
    <xf numFmtId="0" fontId="82" fillId="57" borderId="62" xfId="887" applyFont="1" applyFill="1" applyBorder="1" applyAlignment="1">
      <alignment vertical="center"/>
    </xf>
    <xf numFmtId="0" fontId="81" fillId="0" borderId="4" xfId="909" applyFont="1" applyBorder="1" applyAlignment="1">
      <alignment horizontal="right" vertical="center"/>
    </xf>
    <xf numFmtId="0" fontId="81" fillId="0" borderId="4" xfId="909" applyFont="1" applyBorder="1" applyAlignment="1">
      <alignment horizontal="left" vertical="center"/>
    </xf>
    <xf numFmtId="0" fontId="81" fillId="0" borderId="60" xfId="909" applyFont="1" applyBorder="1" applyAlignment="1">
      <alignment horizontal="center" vertical="center"/>
    </xf>
    <xf numFmtId="4" fontId="81" fillId="0" borderId="20" xfId="909" applyNumberFormat="1" applyFont="1" applyBorder="1" applyAlignment="1">
      <alignment vertical="center"/>
    </xf>
    <xf numFmtId="2" fontId="81" fillId="17" borderId="6" xfId="910" applyNumberFormat="1" applyFont="1" applyFill="1" applyBorder="1" applyAlignment="1" applyProtection="1">
      <alignment vertical="center"/>
      <protection locked="0"/>
    </xf>
    <xf numFmtId="0" fontId="82" fillId="57" borderId="59" xfId="887" applyFont="1" applyFill="1" applyBorder="1" applyAlignment="1">
      <alignment horizontal="right" vertical="center"/>
    </xf>
    <xf numFmtId="0" fontId="82" fillId="57" borderId="21" xfId="887" applyFont="1" applyFill="1" applyBorder="1" applyAlignment="1">
      <alignment vertical="center"/>
    </xf>
    <xf numFmtId="4" fontId="82" fillId="57" borderId="60" xfId="887" applyNumberFormat="1" applyFont="1" applyFill="1" applyBorder="1" applyAlignment="1">
      <alignment vertical="center"/>
    </xf>
    <xf numFmtId="0" fontId="82" fillId="56" borderId="60" xfId="909" applyFont="1" applyFill="1" applyBorder="1" applyAlignment="1">
      <alignment horizontal="right" vertical="center"/>
    </xf>
    <xf numFmtId="0" fontId="82" fillId="56" borderId="59" xfId="909" applyFont="1" applyFill="1" applyBorder="1" applyAlignment="1">
      <alignment horizontal="left" vertical="center"/>
    </xf>
    <xf numFmtId="0" fontId="82" fillId="56" borderId="61" xfId="909" applyFont="1" applyFill="1" applyBorder="1" applyAlignment="1">
      <alignment vertical="center"/>
    </xf>
    <xf numFmtId="2" fontId="82" fillId="56" borderId="21" xfId="909" applyNumberFormat="1" applyFont="1" applyFill="1" applyBorder="1" applyAlignment="1">
      <alignment vertical="center"/>
    </xf>
    <xf numFmtId="4" fontId="82" fillId="56" borderId="60" xfId="909" applyNumberFormat="1" applyFont="1" applyFill="1" applyBorder="1" applyAlignment="1">
      <alignment vertical="center"/>
    </xf>
    <xf numFmtId="49" fontId="81" fillId="0" borderId="0" xfId="887" applyNumberFormat="1" applyFont="1" applyAlignment="1">
      <alignment horizontal="right"/>
    </xf>
    <xf numFmtId="49" fontId="81" fillId="0" borderId="0" xfId="887" applyNumberFormat="1" applyFont="1" applyAlignment="1">
      <alignment horizontal="left"/>
    </xf>
    <xf numFmtId="49" fontId="81" fillId="0" borderId="0" xfId="887" applyNumberFormat="1" applyFont="1"/>
    <xf numFmtId="49" fontId="81" fillId="0" borderId="0" xfId="25" applyNumberFormat="1" applyFont="1" applyAlignment="1">
      <alignment horizontal="right"/>
    </xf>
    <xf numFmtId="0" fontId="81" fillId="0" borderId="55" xfId="22" applyFont="1" applyBorder="1" applyAlignment="1">
      <alignment horizontal="center"/>
    </xf>
    <xf numFmtId="0" fontId="82" fillId="0" borderId="22" xfId="0" applyFont="1" applyBorder="1"/>
    <xf numFmtId="14" fontId="81" fillId="0" borderId="2" xfId="22" applyNumberFormat="1" applyFont="1" applyBorder="1"/>
    <xf numFmtId="0" fontId="81" fillId="0" borderId="61" xfId="22" applyFont="1" applyBorder="1" applyAlignment="1">
      <alignment horizontal="center"/>
    </xf>
    <xf numFmtId="0" fontId="82" fillId="40" borderId="44" xfId="887" applyFont="1" applyFill="1" applyBorder="1" applyAlignment="1">
      <alignment vertical="top"/>
    </xf>
    <xf numFmtId="0" fontId="91" fillId="40" borderId="61" xfId="887" applyFont="1" applyFill="1" applyBorder="1" applyAlignment="1">
      <alignment horizontal="left" vertical="top" wrapText="1"/>
    </xf>
    <xf numFmtId="0" fontId="81" fillId="0" borderId="23" xfId="0" applyFont="1" applyBorder="1" applyAlignment="1">
      <alignment horizontal="right" vertical="center"/>
    </xf>
    <xf numFmtId="2" fontId="81" fillId="0" borderId="60" xfId="0" applyNumberFormat="1" applyFont="1" applyBorder="1" applyAlignment="1">
      <alignment horizontal="center" vertical="center" wrapText="1"/>
    </xf>
    <xf numFmtId="0" fontId="82" fillId="39" borderId="20" xfId="0" applyFont="1" applyFill="1" applyBorder="1" applyAlignment="1">
      <alignment horizontal="center" vertical="center"/>
    </xf>
    <xf numFmtId="49" fontId="81" fillId="0" borderId="0" xfId="22" applyNumberFormat="1" applyFont="1" applyAlignment="1">
      <alignment horizontal="right"/>
    </xf>
    <xf numFmtId="0" fontId="82" fillId="0" borderId="34" xfId="22" applyFont="1" applyBorder="1" applyAlignment="1">
      <alignment horizontal="center" wrapText="1"/>
    </xf>
    <xf numFmtId="0" fontId="82" fillId="0" borderId="35" xfId="22" applyFont="1" applyBorder="1" applyAlignment="1">
      <alignment horizontal="center"/>
    </xf>
    <xf numFmtId="2" fontId="81" fillId="0" borderId="37" xfId="0" applyNumberFormat="1" applyFont="1" applyBorder="1" applyAlignment="1">
      <alignment horizontal="center" vertical="center" wrapText="1"/>
    </xf>
    <xf numFmtId="0" fontId="82" fillId="40" borderId="59" xfId="887" applyFont="1" applyFill="1" applyBorder="1" applyAlignment="1">
      <alignment horizontal="left" vertical="top"/>
    </xf>
    <xf numFmtId="0" fontId="82" fillId="40" borderId="59" xfId="887" applyFont="1" applyFill="1" applyBorder="1" applyAlignment="1">
      <alignment vertical="top"/>
    </xf>
    <xf numFmtId="0" fontId="82" fillId="40" borderId="61" xfId="887" applyFont="1" applyFill="1" applyBorder="1" applyAlignment="1">
      <alignment vertical="top"/>
    </xf>
    <xf numFmtId="0" fontId="82" fillId="40" borderId="21" xfId="887" applyFont="1" applyFill="1" applyBorder="1" applyAlignment="1">
      <alignment vertical="top"/>
    </xf>
    <xf numFmtId="0" fontId="91" fillId="40" borderId="21" xfId="887" applyFont="1" applyFill="1" applyBorder="1" applyAlignment="1">
      <alignment horizontal="left" vertical="top" wrapText="1"/>
    </xf>
    <xf numFmtId="4" fontId="82" fillId="40" borderId="60" xfId="887" applyNumberFormat="1" applyFont="1" applyFill="1" applyBorder="1" applyAlignment="1">
      <alignment vertical="top" wrapText="1"/>
    </xf>
    <xf numFmtId="0" fontId="82" fillId="40" borderId="21" xfId="887" applyFont="1" applyFill="1" applyBorder="1" applyAlignment="1">
      <alignment horizontal="left" vertical="top" wrapText="1"/>
    </xf>
    <xf numFmtId="2" fontId="82" fillId="40" borderId="21" xfId="887" applyNumberFormat="1" applyFont="1" applyFill="1" applyBorder="1" applyAlignment="1">
      <alignment vertical="top" wrapText="1"/>
    </xf>
    <xf numFmtId="0" fontId="82" fillId="40" borderId="59" xfId="887" applyFont="1" applyFill="1" applyBorder="1" applyAlignment="1">
      <alignment horizontal="center" vertical="top"/>
    </xf>
    <xf numFmtId="0" fontId="82" fillId="40" borderId="61" xfId="887" applyFont="1" applyFill="1" applyBorder="1" applyAlignment="1">
      <alignment horizontal="left" vertical="top" wrapText="1"/>
    </xf>
    <xf numFmtId="2" fontId="82" fillId="40" borderId="61" xfId="887" applyNumberFormat="1" applyFont="1" applyFill="1" applyBorder="1" applyAlignment="1">
      <alignment vertical="top" wrapText="1"/>
    </xf>
    <xf numFmtId="0" fontId="82" fillId="40" borderId="61" xfId="887" applyFont="1" applyFill="1" applyBorder="1" applyAlignment="1">
      <alignment vertical="top" wrapText="1"/>
    </xf>
    <xf numFmtId="4" fontId="82" fillId="40" borderId="62" xfId="887" applyNumberFormat="1" applyFont="1" applyFill="1" applyBorder="1" applyAlignment="1">
      <alignment vertical="top" wrapText="1"/>
    </xf>
    <xf numFmtId="17" fontId="81" fillId="0" borderId="23" xfId="0" quotePrefix="1" applyNumberFormat="1" applyFont="1" applyBorder="1" applyAlignment="1">
      <alignment horizontal="right" vertical="center"/>
    </xf>
    <xf numFmtId="4" fontId="81" fillId="0" borderId="0" xfId="22" applyNumberFormat="1" applyFont="1" applyAlignment="1">
      <alignment horizontal="right"/>
    </xf>
    <xf numFmtId="49" fontId="81" fillId="0" borderId="62" xfId="887" applyNumberFormat="1" applyFont="1" applyBorder="1"/>
    <xf numFmtId="0" fontId="81" fillId="0" borderId="43" xfId="887" applyFont="1" applyBorder="1"/>
    <xf numFmtId="0" fontId="81" fillId="0" borderId="51" xfId="887" applyFont="1" applyBorder="1"/>
    <xf numFmtId="0" fontId="82" fillId="0" borderId="44" xfId="887" applyFont="1" applyBorder="1" applyAlignment="1">
      <alignment horizontal="center" vertical="center"/>
    </xf>
    <xf numFmtId="0" fontId="82" fillId="0" borderId="43" xfId="887" applyFont="1" applyBorder="1" applyAlignment="1">
      <alignment horizontal="center" vertical="center"/>
    </xf>
    <xf numFmtId="166" fontId="86" fillId="0" borderId="42" xfId="904" applyFont="1" applyBorder="1" applyAlignment="1">
      <alignment vertical="center"/>
    </xf>
    <xf numFmtId="167" fontId="86" fillId="0" borderId="42" xfId="904" applyNumberFormat="1" applyFont="1" applyBorder="1" applyAlignment="1">
      <alignment vertical="center"/>
    </xf>
    <xf numFmtId="167" fontId="86" fillId="0" borderId="43" xfId="904" applyNumberFormat="1" applyFont="1" applyBorder="1" applyAlignment="1">
      <alignment vertical="center"/>
    </xf>
    <xf numFmtId="49" fontId="81" fillId="0" borderId="51" xfId="887" applyNumberFormat="1" applyFont="1" applyBorder="1"/>
    <xf numFmtId="14" fontId="81" fillId="0" borderId="43" xfId="887" applyNumberFormat="1" applyFont="1" applyBorder="1" applyAlignment="1">
      <alignment horizontal="left"/>
    </xf>
    <xf numFmtId="0" fontId="82" fillId="0" borderId="2" xfId="22" applyFont="1" applyBorder="1" applyAlignment="1">
      <alignment horizontal="center" wrapText="1"/>
    </xf>
    <xf numFmtId="0" fontId="82" fillId="0" borderId="3" xfId="22" applyFont="1" applyBorder="1" applyAlignment="1">
      <alignment horizontal="center"/>
    </xf>
    <xf numFmtId="0" fontId="82" fillId="0" borderId="43" xfId="83" applyNumberFormat="1" applyFont="1" applyBorder="1" applyAlignment="1">
      <alignment horizontal="center" vertical="center" wrapText="1"/>
    </xf>
    <xf numFmtId="2" fontId="82" fillId="0" borderId="42" xfId="887" applyNumberFormat="1" applyFont="1" applyBorder="1" applyAlignment="1">
      <alignment vertical="center"/>
    </xf>
    <xf numFmtId="44" fontId="82" fillId="16" borderId="43" xfId="887" applyNumberFormat="1" applyFont="1" applyFill="1" applyBorder="1" applyAlignment="1">
      <alignment vertical="center"/>
    </xf>
    <xf numFmtId="49" fontId="81" fillId="0" borderId="3" xfId="887" applyNumberFormat="1" applyFont="1" applyBorder="1"/>
    <xf numFmtId="166" fontId="86" fillId="0" borderId="0" xfId="904" applyFont="1" applyAlignment="1">
      <alignment vertical="center" wrapText="1"/>
    </xf>
    <xf numFmtId="4" fontId="82" fillId="16" borderId="43" xfId="83" applyNumberFormat="1" applyFont="1" applyFill="1" applyBorder="1" applyAlignment="1" applyProtection="1">
      <alignment vertical="center"/>
    </xf>
    <xf numFmtId="166" fontId="86" fillId="0" borderId="2" xfId="904" applyFont="1" applyBorder="1" applyAlignment="1">
      <alignment vertical="center" wrapText="1"/>
    </xf>
    <xf numFmtId="49" fontId="81" fillId="0" borderId="6" xfId="887" applyNumberFormat="1" applyFont="1" applyBorder="1"/>
    <xf numFmtId="0" fontId="82" fillId="0" borderId="0" xfId="83" applyNumberFormat="1" applyFont="1" applyBorder="1" applyAlignment="1" applyProtection="1">
      <alignment horizontal="left" vertical="center" wrapText="1"/>
    </xf>
    <xf numFmtId="2" fontId="81" fillId="0" borderId="42" xfId="887" applyNumberFormat="1" applyFont="1" applyBorder="1" applyAlignment="1">
      <alignment horizontal="left" vertical="center"/>
    </xf>
    <xf numFmtId="4" fontId="81" fillId="0" borderId="43" xfId="887" applyNumberFormat="1" applyFont="1" applyBorder="1" applyAlignment="1">
      <alignment vertical="center"/>
    </xf>
    <xf numFmtId="0" fontId="81" fillId="0" borderId="2" xfId="33" applyFont="1" applyBorder="1" applyAlignment="1">
      <alignment horizontal="left"/>
    </xf>
    <xf numFmtId="0" fontId="82" fillId="0" borderId="44" xfId="887" applyFont="1" applyBorder="1" applyAlignment="1">
      <alignment horizontal="left" vertical="center"/>
    </xf>
    <xf numFmtId="0" fontId="82" fillId="0" borderId="42" xfId="887" applyFont="1" applyBorder="1" applyAlignment="1">
      <alignment horizontal="left" vertical="center"/>
    </xf>
    <xf numFmtId="0" fontId="82" fillId="0" borderId="42" xfId="887" applyFont="1" applyBorder="1" applyAlignment="1">
      <alignment horizontal="right" vertical="center"/>
    </xf>
    <xf numFmtId="0" fontId="95" fillId="0" borderId="43" xfId="887" applyFont="1" applyBorder="1" applyAlignment="1">
      <alignment horizontal="right" vertical="center"/>
    </xf>
    <xf numFmtId="0" fontId="81" fillId="0" borderId="2" xfId="887" applyFont="1" applyBorder="1" applyAlignment="1">
      <alignment vertical="center"/>
    </xf>
    <xf numFmtId="4" fontId="81" fillId="0" borderId="43" xfId="887" applyNumberFormat="1" applyFont="1" applyBorder="1" applyAlignment="1">
      <alignment horizontal="right" vertical="center"/>
    </xf>
    <xf numFmtId="0" fontId="82" fillId="0" borderId="5" xfId="887" applyFont="1" applyBorder="1" applyAlignment="1">
      <alignment horizontal="left" vertical="center"/>
    </xf>
    <xf numFmtId="2" fontId="81" fillId="0" borderId="44" xfId="887" applyNumberFormat="1" applyFont="1" applyBorder="1" applyAlignment="1">
      <alignment horizontal="left" vertical="center"/>
    </xf>
    <xf numFmtId="2" fontId="81" fillId="0" borderId="42" xfId="904" applyNumberFormat="1" applyFont="1" applyBorder="1" applyAlignment="1">
      <alignment horizontal="left" vertical="center"/>
    </xf>
    <xf numFmtId="0" fontId="81" fillId="0" borderId="43" xfId="83" applyNumberFormat="1" applyFont="1" applyBorder="1" applyAlignment="1">
      <alignment horizontal="right" vertical="center"/>
    </xf>
    <xf numFmtId="0" fontId="82" fillId="0" borderId="41" xfId="887" applyFont="1" applyBorder="1" applyAlignment="1">
      <alignment horizontal="left" vertical="top"/>
    </xf>
    <xf numFmtId="0" fontId="82" fillId="0" borderId="41" xfId="887" applyFont="1" applyBorder="1" applyAlignment="1">
      <alignment vertical="top"/>
    </xf>
    <xf numFmtId="0" fontId="82" fillId="0" borderId="41" xfId="887" applyFont="1" applyBorder="1" applyAlignment="1">
      <alignment vertical="top" wrapText="1"/>
    </xf>
    <xf numFmtId="1" fontId="82" fillId="0" borderId="41" xfId="887" applyNumberFormat="1" applyFont="1" applyBorder="1" applyAlignment="1">
      <alignment vertical="top" wrapText="1"/>
    </xf>
    <xf numFmtId="2" fontId="82" fillId="0" borderId="41" xfId="887" applyNumberFormat="1" applyFont="1" applyBorder="1" applyAlignment="1">
      <alignment vertical="top" wrapText="1"/>
    </xf>
    <xf numFmtId="2" fontId="82" fillId="41" borderId="38" xfId="887" applyNumberFormat="1" applyFont="1" applyFill="1" applyBorder="1" applyAlignment="1">
      <alignment vertical="top" wrapText="1"/>
    </xf>
    <xf numFmtId="0" fontId="82" fillId="41" borderId="46" xfId="887" applyFont="1" applyFill="1" applyBorder="1" applyAlignment="1">
      <alignment vertical="top" wrapText="1"/>
    </xf>
    <xf numFmtId="2" fontId="82" fillId="42" borderId="47" xfId="887" applyNumberFormat="1" applyFont="1" applyFill="1" applyBorder="1" applyAlignment="1">
      <alignment vertical="top" wrapText="1"/>
    </xf>
    <xf numFmtId="0" fontId="82" fillId="42" borderId="46" xfId="887" applyFont="1" applyFill="1" applyBorder="1" applyAlignment="1">
      <alignment vertical="top" wrapText="1"/>
    </xf>
    <xf numFmtId="2" fontId="82" fillId="41" borderId="47" xfId="887" applyNumberFormat="1" applyFont="1" applyFill="1" applyBorder="1" applyAlignment="1">
      <alignment vertical="top" wrapText="1"/>
    </xf>
    <xf numFmtId="0" fontId="82" fillId="0" borderId="38" xfId="887" applyFont="1" applyBorder="1" applyAlignment="1">
      <alignment vertical="top" wrapText="1"/>
    </xf>
    <xf numFmtId="0" fontId="82" fillId="0" borderId="40" xfId="887" applyFont="1" applyBorder="1" applyAlignment="1">
      <alignment vertical="top"/>
    </xf>
    <xf numFmtId="4" fontId="82" fillId="0" borderId="40" xfId="887" applyNumberFormat="1" applyFont="1" applyBorder="1" applyAlignment="1">
      <alignment vertical="top" wrapText="1"/>
    </xf>
    <xf numFmtId="1" fontId="82" fillId="40" borderId="42" xfId="887" applyNumberFormat="1" applyFont="1" applyFill="1" applyBorder="1" applyAlignment="1">
      <alignment vertical="center" wrapText="1"/>
    </xf>
    <xf numFmtId="2" fontId="82" fillId="40" borderId="42" xfId="887" applyNumberFormat="1" applyFont="1" applyFill="1" applyBorder="1" applyAlignment="1">
      <alignment vertical="center"/>
    </xf>
    <xf numFmtId="2" fontId="82" fillId="40" borderId="42" xfId="887" applyNumberFormat="1" applyFont="1" applyFill="1" applyBorder="1" applyAlignment="1">
      <alignment vertical="center" wrapText="1"/>
    </xf>
    <xf numFmtId="4" fontId="82" fillId="40" borderId="43" xfId="887" applyNumberFormat="1" applyFont="1" applyFill="1" applyBorder="1" applyAlignment="1">
      <alignment vertical="center" wrapText="1"/>
    </xf>
    <xf numFmtId="2" fontId="81" fillId="17" borderId="60" xfId="22" quotePrefix="1" applyNumberFormat="1" applyFont="1" applyFill="1" applyBorder="1" applyAlignment="1" applyProtection="1">
      <alignment horizontal="center" vertical="center"/>
      <protection locked="0"/>
    </xf>
    <xf numFmtId="2" fontId="81" fillId="0" borderId="60" xfId="887" applyNumberFormat="1" applyFont="1" applyBorder="1" applyAlignment="1">
      <alignment horizontal="center" vertical="center" wrapText="1"/>
    </xf>
    <xf numFmtId="2" fontId="81" fillId="41" borderId="60" xfId="887" applyNumberFormat="1" applyFont="1" applyFill="1" applyBorder="1" applyAlignment="1">
      <alignment horizontal="center" vertical="center" wrapText="1"/>
    </xf>
    <xf numFmtId="2" fontId="81" fillId="41" borderId="60" xfId="33" applyNumberFormat="1" applyFont="1" applyFill="1" applyBorder="1" applyAlignment="1">
      <alignment vertical="center"/>
    </xf>
    <xf numFmtId="2" fontId="81" fillId="42" borderId="60" xfId="887" applyNumberFormat="1" applyFont="1" applyFill="1" applyBorder="1" applyAlignment="1">
      <alignment horizontal="center" vertical="center" wrapText="1"/>
    </xf>
    <xf numFmtId="2" fontId="81" fillId="42" borderId="60" xfId="33" applyNumberFormat="1" applyFont="1" applyFill="1" applyBorder="1" applyAlignment="1">
      <alignment vertical="center"/>
    </xf>
    <xf numFmtId="4" fontId="81" fillId="0" borderId="60" xfId="904" applyNumberFormat="1" applyFont="1" applyBorder="1" applyAlignment="1">
      <alignment vertical="center"/>
    </xf>
    <xf numFmtId="2" fontId="81" fillId="42" borderId="37" xfId="887" applyNumberFormat="1" applyFont="1" applyFill="1" applyBorder="1" applyAlignment="1">
      <alignment horizontal="center" vertical="center" wrapText="1"/>
    </xf>
    <xf numFmtId="2" fontId="81" fillId="41" borderId="37" xfId="887" applyNumberFormat="1" applyFont="1" applyFill="1" applyBorder="1" applyAlignment="1">
      <alignment horizontal="center" vertical="center" wrapText="1"/>
    </xf>
    <xf numFmtId="2" fontId="82" fillId="40" borderId="60" xfId="887" applyNumberFormat="1" applyFont="1" applyFill="1" applyBorder="1" applyAlignment="1">
      <alignment vertical="center" wrapText="1"/>
    </xf>
    <xf numFmtId="4" fontId="82" fillId="40" borderId="60" xfId="887" applyNumberFormat="1" applyFont="1" applyFill="1" applyBorder="1" applyAlignment="1">
      <alignment vertical="center" wrapText="1"/>
    </xf>
    <xf numFmtId="4" fontId="81" fillId="0" borderId="37" xfId="887" applyNumberFormat="1" applyFont="1" applyBorder="1" applyAlignment="1">
      <alignment vertical="center"/>
    </xf>
    <xf numFmtId="1" fontId="82" fillId="40" borderId="42" xfId="887" applyNumberFormat="1" applyFont="1" applyFill="1" applyBorder="1" applyAlignment="1">
      <alignment vertical="center"/>
    </xf>
    <xf numFmtId="0" fontId="82" fillId="40" borderId="49" xfId="887" applyFont="1" applyFill="1" applyBorder="1" applyAlignment="1">
      <alignment horizontal="center" vertical="center"/>
    </xf>
    <xf numFmtId="0" fontId="82" fillId="40" borderId="55" xfId="887" applyFont="1" applyFill="1" applyBorder="1" applyAlignment="1">
      <alignment vertical="center"/>
    </xf>
    <xf numFmtId="4" fontId="82" fillId="16" borderId="41" xfId="887" applyNumberFormat="1" applyFont="1" applyFill="1" applyBorder="1" applyAlignment="1">
      <alignment vertical="center" shrinkToFit="1"/>
    </xf>
    <xf numFmtId="0" fontId="82" fillId="39" borderId="41" xfId="887" applyFont="1" applyFill="1" applyBorder="1" applyAlignment="1">
      <alignment vertical="center"/>
    </xf>
    <xf numFmtId="1" fontId="81" fillId="0" borderId="0" xfId="887" applyNumberFormat="1" applyFont="1"/>
    <xf numFmtId="1" fontId="81" fillId="0" borderId="0" xfId="887" applyNumberFormat="1" applyFont="1" applyAlignment="1">
      <alignment horizontal="right"/>
    </xf>
    <xf numFmtId="4" fontId="81" fillId="0" borderId="0" xfId="909" applyNumberFormat="1" applyFont="1" applyAlignment="1">
      <alignment horizontal="left"/>
    </xf>
    <xf numFmtId="175" fontId="81" fillId="0" borderId="0" xfId="887" applyNumberFormat="1" applyFont="1"/>
    <xf numFmtId="49" fontId="98" fillId="0" borderId="0" xfId="904" applyNumberFormat="1" applyFont="1"/>
    <xf numFmtId="0" fontId="99" fillId="0" borderId="0" xfId="905" applyFont="1"/>
    <xf numFmtId="166" fontId="100" fillId="0" borderId="0" xfId="904" applyFont="1"/>
    <xf numFmtId="14" fontId="100" fillId="0" borderId="0" xfId="904" applyNumberFormat="1" applyFont="1" applyAlignment="1">
      <alignment vertical="center"/>
    </xf>
    <xf numFmtId="49" fontId="100" fillId="0" borderId="0" xfId="904" applyNumberFormat="1" applyFont="1"/>
    <xf numFmtId="49" fontId="101" fillId="0" borderId="0" xfId="904" applyNumberFormat="1" applyFont="1"/>
    <xf numFmtId="49" fontId="90" fillId="0" borderId="0" xfId="904" applyNumberFormat="1" applyFont="1"/>
    <xf numFmtId="166" fontId="90" fillId="0" borderId="0" xfId="904" applyFont="1"/>
    <xf numFmtId="49" fontId="84" fillId="0" borderId="0" xfId="904" applyNumberFormat="1" applyFont="1"/>
    <xf numFmtId="49" fontId="84" fillId="0" borderId="0" xfId="904" applyNumberFormat="1" applyFont="1" applyAlignment="1">
      <alignment vertical="center"/>
    </xf>
    <xf numFmtId="0" fontId="99" fillId="0" borderId="0" xfId="905" applyFont="1" applyAlignment="1">
      <alignment vertical="center"/>
    </xf>
    <xf numFmtId="49" fontId="84" fillId="0" borderId="0" xfId="904" applyNumberFormat="1" applyFont="1" applyAlignment="1">
      <alignment vertical="center" wrapText="1"/>
    </xf>
    <xf numFmtId="0" fontId="102" fillId="0" borderId="49" xfId="879" applyFont="1" applyBorder="1" applyAlignment="1">
      <alignment horizontal="center" vertical="center"/>
    </xf>
    <xf numFmtId="49" fontId="84" fillId="0" borderId="49" xfId="904" applyNumberFormat="1" applyFont="1" applyBorder="1" applyAlignment="1">
      <alignment horizontal="center" vertical="center" wrapText="1"/>
    </xf>
    <xf numFmtId="0" fontId="102" fillId="0" borderId="20" xfId="879" applyFont="1" applyBorder="1" applyAlignment="1">
      <alignment horizontal="center" vertical="center"/>
    </xf>
    <xf numFmtId="49" fontId="84" fillId="0" borderId="20" xfId="904" applyNumberFormat="1" applyFont="1" applyBorder="1" applyAlignment="1">
      <alignment horizontal="center" vertical="center" wrapText="1"/>
    </xf>
    <xf numFmtId="49" fontId="84" fillId="0" borderId="60" xfId="904" applyNumberFormat="1" applyFont="1" applyBorder="1" applyAlignment="1">
      <alignment horizontal="center" vertical="center" wrapText="1"/>
    </xf>
    <xf numFmtId="0" fontId="102" fillId="40" borderId="23" xfId="879" applyFont="1" applyFill="1" applyBorder="1" applyAlignment="1">
      <alignment horizontal="left" vertical="center"/>
    </xf>
    <xf numFmtId="0" fontId="102" fillId="40" borderId="25" xfId="879" applyFont="1" applyFill="1" applyBorder="1" applyAlignment="1">
      <alignment horizontal="center" vertical="center"/>
    </xf>
    <xf numFmtId="0" fontId="102" fillId="40" borderId="42" xfId="879" applyFont="1" applyFill="1" applyBorder="1" applyAlignment="1">
      <alignment horizontal="center" vertical="center"/>
    </xf>
    <xf numFmtId="49" fontId="84" fillId="40" borderId="25" xfId="904" applyNumberFormat="1" applyFont="1" applyFill="1" applyBorder="1" applyAlignment="1">
      <alignment horizontal="center" vertical="center" wrapText="1"/>
    </xf>
    <xf numFmtId="49" fontId="84" fillId="40" borderId="42" xfId="904" applyNumberFormat="1" applyFont="1" applyFill="1" applyBorder="1" applyAlignment="1">
      <alignment horizontal="center" vertical="center" wrapText="1"/>
    </xf>
    <xf numFmtId="49" fontId="84" fillId="40" borderId="61" xfId="904" applyNumberFormat="1" applyFont="1" applyFill="1" applyBorder="1" applyAlignment="1">
      <alignment horizontal="center" vertical="center" wrapText="1"/>
    </xf>
    <xf numFmtId="49" fontId="84" fillId="40" borderId="6" xfId="904" applyNumberFormat="1" applyFont="1" applyFill="1" applyBorder="1" applyAlignment="1">
      <alignment horizontal="center" vertical="center" wrapText="1"/>
    </xf>
    <xf numFmtId="0" fontId="90" fillId="0" borderId="29" xfId="879" applyFont="1" applyBorder="1" applyAlignment="1">
      <alignment horizontal="center" vertical="center"/>
    </xf>
    <xf numFmtId="0" fontId="90" fillId="0" borderId="41" xfId="879" applyFont="1" applyBorder="1" applyAlignment="1">
      <alignment horizontal="center" vertical="center"/>
    </xf>
    <xf numFmtId="0" fontId="99" fillId="0" borderId="29" xfId="905" applyFont="1" applyBorder="1" applyAlignment="1">
      <alignment vertical="center"/>
    </xf>
    <xf numFmtId="0" fontId="90" fillId="0" borderId="1" xfId="879" applyFont="1" applyBorder="1" applyAlignment="1">
      <alignment horizontal="center" vertical="center"/>
    </xf>
    <xf numFmtId="0" fontId="102" fillId="40" borderId="44" xfId="879" applyFont="1" applyFill="1" applyBorder="1" applyAlignment="1">
      <alignment horizontal="left" vertical="center"/>
    </xf>
    <xf numFmtId="0" fontId="102" fillId="40" borderId="42" xfId="879" applyFont="1" applyFill="1" applyBorder="1" applyAlignment="1">
      <alignment horizontal="right" vertical="center"/>
    </xf>
    <xf numFmtId="4" fontId="84" fillId="40" borderId="41" xfId="904" applyNumberFormat="1" applyFont="1" applyFill="1" applyBorder="1" applyAlignment="1">
      <alignment vertical="center"/>
    </xf>
    <xf numFmtId="4" fontId="84" fillId="40" borderId="37" xfId="904" applyNumberFormat="1" applyFont="1" applyFill="1" applyBorder="1" applyAlignment="1">
      <alignment vertical="center"/>
    </xf>
    <xf numFmtId="49" fontId="84" fillId="40" borderId="43" xfId="904" applyNumberFormat="1" applyFont="1" applyFill="1" applyBorder="1" applyAlignment="1">
      <alignment horizontal="center" vertical="center" wrapText="1"/>
    </xf>
    <xf numFmtId="0" fontId="90" fillId="0" borderId="49" xfId="879" applyFont="1" applyBorder="1" applyAlignment="1">
      <alignment horizontal="center" vertical="center"/>
    </xf>
    <xf numFmtId="0" fontId="90" fillId="0" borderId="49" xfId="879" quotePrefix="1" applyFont="1" applyBorder="1" applyAlignment="1">
      <alignment horizontal="center" vertical="center"/>
    </xf>
    <xf numFmtId="0" fontId="99" fillId="0" borderId="49" xfId="905" applyFont="1" applyBorder="1" applyAlignment="1">
      <alignment vertical="center"/>
    </xf>
    <xf numFmtId="0" fontId="90" fillId="0" borderId="9" xfId="879" applyFont="1" applyBorder="1" applyAlignment="1">
      <alignment horizontal="center" vertical="center"/>
    </xf>
    <xf numFmtId="16" fontId="90" fillId="0" borderId="9" xfId="879" quotePrefix="1" applyNumberFormat="1" applyFont="1" applyBorder="1" applyAlignment="1">
      <alignment horizontal="center" vertical="center"/>
    </xf>
    <xf numFmtId="0" fontId="99" fillId="0" borderId="9" xfId="905" applyFont="1" applyBorder="1" applyAlignment="1">
      <alignment vertical="center"/>
    </xf>
    <xf numFmtId="0" fontId="102" fillId="40" borderId="48" xfId="879" applyFont="1" applyFill="1" applyBorder="1" applyAlignment="1">
      <alignment horizontal="left" vertical="center"/>
    </xf>
    <xf numFmtId="0" fontId="102" fillId="40" borderId="22" xfId="879" applyFont="1" applyFill="1" applyBorder="1" applyAlignment="1">
      <alignment horizontal="center" vertical="center"/>
    </xf>
    <xf numFmtId="0" fontId="102" fillId="40" borderId="55" xfId="879" applyFont="1" applyFill="1" applyBorder="1" applyAlignment="1">
      <alignment horizontal="center" vertical="center"/>
    </xf>
    <xf numFmtId="4" fontId="84" fillId="40" borderId="49" xfId="904" applyNumberFormat="1" applyFont="1" applyFill="1" applyBorder="1" applyAlignment="1">
      <alignment vertical="center"/>
    </xf>
    <xf numFmtId="17" fontId="90" fillId="0" borderId="49" xfId="879" quotePrefix="1" applyNumberFormat="1" applyFont="1" applyBorder="1" applyAlignment="1">
      <alignment horizontal="center" vertical="center"/>
    </xf>
    <xf numFmtId="0" fontId="99" fillId="39" borderId="31" xfId="905" applyFont="1" applyFill="1" applyBorder="1" applyAlignment="1">
      <alignment vertical="center"/>
    </xf>
    <xf numFmtId="0" fontId="99" fillId="39" borderId="32" xfId="905" applyFont="1" applyFill="1" applyBorder="1" applyAlignment="1">
      <alignment vertical="center"/>
    </xf>
    <xf numFmtId="0" fontId="99" fillId="39" borderId="30" xfId="905" applyFont="1" applyFill="1" applyBorder="1" applyAlignment="1">
      <alignment vertical="center"/>
    </xf>
    <xf numFmtId="0" fontId="84" fillId="39" borderId="30" xfId="879" applyFont="1" applyFill="1" applyBorder="1" applyAlignment="1">
      <alignment horizontal="right" vertical="center" wrapText="1"/>
    </xf>
    <xf numFmtId="4" fontId="84" fillId="39" borderId="30" xfId="904" applyNumberFormat="1" applyFont="1" applyFill="1" applyBorder="1" applyAlignment="1">
      <alignment vertical="center"/>
    </xf>
    <xf numFmtId="4" fontId="84" fillId="39" borderId="57" xfId="904" applyNumberFormat="1" applyFont="1" applyFill="1" applyBorder="1" applyAlignment="1">
      <alignment vertical="center"/>
    </xf>
    <xf numFmtId="4" fontId="104" fillId="39" borderId="58" xfId="905" applyNumberFormat="1" applyFont="1" applyFill="1" applyBorder="1" applyAlignment="1">
      <alignment vertical="center"/>
    </xf>
    <xf numFmtId="4" fontId="90" fillId="0" borderId="0" xfId="904" applyNumberFormat="1" applyFont="1" applyAlignment="1">
      <alignment vertical="center"/>
    </xf>
    <xf numFmtId="0" fontId="84" fillId="0" borderId="52" xfId="879" applyFont="1" applyBorder="1" applyAlignment="1">
      <alignment horizontal="left" vertical="center"/>
    </xf>
    <xf numFmtId="0" fontId="84" fillId="0" borderId="56" xfId="879" applyFont="1" applyBorder="1" applyAlignment="1">
      <alignment horizontal="left" vertical="center"/>
    </xf>
    <xf numFmtId="0" fontId="84" fillId="0" borderId="53" xfId="879" applyFont="1" applyBorder="1" applyAlignment="1">
      <alignment horizontal="right" vertical="center" wrapText="1"/>
    </xf>
    <xf numFmtId="10" fontId="84" fillId="17" borderId="54" xfId="904" applyNumberFormat="1" applyFont="1" applyFill="1" applyBorder="1" applyAlignment="1" applyProtection="1">
      <alignment vertical="center"/>
      <protection locked="0"/>
    </xf>
    <xf numFmtId="0" fontId="84" fillId="39" borderId="52" xfId="879" applyFont="1" applyFill="1" applyBorder="1" applyAlignment="1">
      <alignment horizontal="left" vertical="center"/>
    </xf>
    <xf numFmtId="0" fontId="84" fillId="39" borderId="56" xfId="879" applyFont="1" applyFill="1" applyBorder="1" applyAlignment="1">
      <alignment horizontal="left" vertical="center"/>
    </xf>
    <xf numFmtId="0" fontId="84" fillId="39" borderId="53" xfId="879" applyFont="1" applyFill="1" applyBorder="1" applyAlignment="1">
      <alignment horizontal="right" vertical="center" wrapText="1"/>
    </xf>
    <xf numFmtId="44" fontId="84" fillId="0" borderId="54" xfId="904" applyNumberFormat="1" applyFont="1" applyBorder="1" applyAlignment="1">
      <alignment vertical="center"/>
    </xf>
    <xf numFmtId="4" fontId="84" fillId="0" borderId="54" xfId="904" applyNumberFormat="1" applyFont="1" applyBorder="1" applyAlignment="1">
      <alignment vertical="center"/>
    </xf>
    <xf numFmtId="4" fontId="84" fillId="0" borderId="0" xfId="904" applyNumberFormat="1" applyFont="1" applyAlignment="1">
      <alignment vertical="center"/>
    </xf>
    <xf numFmtId="49" fontId="90" fillId="0" borderId="0" xfId="904" applyNumberFormat="1" applyFont="1" applyAlignment="1">
      <alignment vertical="center"/>
    </xf>
    <xf numFmtId="4" fontId="90" fillId="0" borderId="29" xfId="904" applyNumberFormat="1" applyFont="1" applyBorder="1" applyAlignment="1">
      <alignment vertical="center"/>
    </xf>
    <xf numFmtId="4" fontId="90" fillId="0" borderId="29" xfId="905" applyNumberFormat="1" applyFont="1" applyBorder="1" applyAlignment="1">
      <alignment vertical="center"/>
    </xf>
    <xf numFmtId="166" fontId="90" fillId="0" borderId="33" xfId="904" applyFont="1" applyBorder="1" applyAlignment="1">
      <alignment vertical="center"/>
    </xf>
    <xf numFmtId="0" fontId="100" fillId="0" borderId="33" xfId="905" applyFont="1" applyBorder="1" applyAlignment="1">
      <alignment vertical="center"/>
    </xf>
    <xf numFmtId="0" fontId="90" fillId="0" borderId="50" xfId="879" applyFont="1" applyBorder="1" applyAlignment="1">
      <alignment horizontal="center" vertical="center"/>
    </xf>
    <xf numFmtId="4" fontId="104" fillId="0" borderId="29" xfId="905" applyNumberFormat="1" applyFont="1" applyBorder="1" applyAlignment="1">
      <alignment vertical="center"/>
    </xf>
    <xf numFmtId="2" fontId="106" fillId="0" borderId="65" xfId="0" applyNumberFormat="1" applyFont="1" applyBorder="1" applyAlignment="1">
      <alignment horizontal="center" vertical="center" wrapText="1"/>
    </xf>
    <xf numFmtId="0" fontId="106" fillId="0" borderId="65" xfId="887" quotePrefix="1" applyFont="1" applyBorder="1" applyAlignment="1">
      <alignment horizontal="right" vertical="center"/>
    </xf>
    <xf numFmtId="0" fontId="106" fillId="0" borderId="65" xfId="887" applyFont="1" applyBorder="1" applyAlignment="1">
      <alignment vertical="center" wrapText="1"/>
    </xf>
    <xf numFmtId="0" fontId="106" fillId="0" borderId="65" xfId="0" quotePrefix="1" applyFont="1" applyBorder="1" applyAlignment="1">
      <alignment horizontal="center" vertical="center" wrapText="1"/>
    </xf>
    <xf numFmtId="2" fontId="106" fillId="0" borderId="65" xfId="0" applyNumberFormat="1" applyFont="1" applyBorder="1" applyAlignment="1">
      <alignment horizontal="left" vertical="center" wrapText="1"/>
    </xf>
    <xf numFmtId="0" fontId="27" fillId="0" borderId="65" xfId="0" applyFont="1" applyBorder="1" applyAlignment="1">
      <alignment horizontal="center" vertical="center"/>
    </xf>
    <xf numFmtId="4" fontId="106" fillId="0" borderId="65" xfId="0" applyNumberFormat="1" applyFont="1" applyBorder="1" applyAlignment="1">
      <alignment horizontal="right" vertical="center" wrapText="1"/>
    </xf>
    <xf numFmtId="2" fontId="106" fillId="0" borderId="65" xfId="887" applyNumberFormat="1" applyFont="1" applyBorder="1" applyAlignment="1">
      <alignment horizontal="center" vertical="center" wrapText="1"/>
    </xf>
    <xf numFmtId="16" fontId="106" fillId="0" borderId="65" xfId="887" quotePrefix="1" applyNumberFormat="1" applyFont="1" applyBorder="1" applyAlignment="1">
      <alignment horizontal="right" vertical="center"/>
    </xf>
    <xf numFmtId="2" fontId="106" fillId="0" borderId="37" xfId="887" applyNumberFormat="1" applyFont="1" applyBorder="1" applyAlignment="1">
      <alignment horizontal="center" vertical="center" wrapText="1"/>
    </xf>
    <xf numFmtId="0" fontId="81" fillId="0" borderId="65" xfId="879" quotePrefix="1" applyFont="1" applyBorder="1" applyAlignment="1">
      <alignment horizontal="left" vertical="center" wrapText="1"/>
    </xf>
    <xf numFmtId="0" fontId="81" fillId="0" borderId="65" xfId="879" applyFont="1" applyBorder="1" applyAlignment="1">
      <alignment vertical="center" wrapText="1"/>
    </xf>
    <xf numFmtId="0" fontId="81" fillId="0" borderId="65" xfId="879" applyFont="1" applyBorder="1" applyAlignment="1">
      <alignment horizontal="center" vertical="center" wrapText="1"/>
    </xf>
    <xf numFmtId="4" fontId="81" fillId="0" borderId="65" xfId="29" applyNumberFormat="1" applyFont="1" applyFill="1" applyBorder="1" applyAlignment="1" applyProtection="1">
      <alignment horizontal="center" vertical="center" wrapText="1"/>
    </xf>
    <xf numFmtId="4" fontId="81" fillId="0" borderId="65" xfId="879" applyNumberFormat="1" applyFont="1" applyBorder="1" applyAlignment="1">
      <alignment vertical="center" wrapText="1"/>
    </xf>
    <xf numFmtId="4" fontId="81" fillId="0" borderId="65" xfId="904" applyNumberFormat="1" applyFont="1" applyBorder="1" applyAlignment="1">
      <alignment vertical="center"/>
    </xf>
    <xf numFmtId="0" fontId="95" fillId="0" borderId="62" xfId="887" applyFont="1" applyBorder="1" applyAlignment="1">
      <alignment horizontal="right" vertical="center"/>
    </xf>
    <xf numFmtId="0" fontId="82" fillId="0" borderId="61" xfId="887" applyFont="1" applyBorder="1" applyAlignment="1">
      <alignment horizontal="left" vertical="center"/>
    </xf>
    <xf numFmtId="0" fontId="82" fillId="0" borderId="61" xfId="887" applyFont="1" applyBorder="1" applyAlignment="1">
      <alignment horizontal="right" vertical="center"/>
    </xf>
    <xf numFmtId="0" fontId="95" fillId="0" borderId="61" xfId="887" applyFont="1" applyBorder="1" applyAlignment="1">
      <alignment horizontal="right" vertical="center"/>
    </xf>
    <xf numFmtId="166" fontId="86" fillId="0" borderId="61" xfId="904" applyFont="1" applyBorder="1" applyAlignment="1">
      <alignment vertical="center"/>
    </xf>
    <xf numFmtId="167" fontId="86" fillId="0" borderId="61" xfId="904" applyNumberFormat="1" applyFont="1" applyBorder="1" applyAlignment="1">
      <alignment vertical="center"/>
    </xf>
    <xf numFmtId="167" fontId="86" fillId="0" borderId="62" xfId="904" applyNumberFormat="1" applyFont="1" applyBorder="1" applyAlignment="1">
      <alignment vertical="center"/>
    </xf>
    <xf numFmtId="2" fontId="82" fillId="0" borderId="61" xfId="887" applyNumberFormat="1" applyFont="1" applyBorder="1" applyAlignment="1">
      <alignment vertical="center"/>
    </xf>
    <xf numFmtId="44" fontId="82" fillId="16" borderId="62" xfId="887" applyNumberFormat="1" applyFont="1" applyFill="1" applyBorder="1" applyAlignment="1">
      <alignment vertical="center"/>
    </xf>
    <xf numFmtId="2" fontId="81" fillId="0" borderId="61" xfId="887" applyNumberFormat="1" applyFont="1" applyBorder="1" applyAlignment="1">
      <alignment horizontal="left" vertical="center"/>
    </xf>
    <xf numFmtId="4" fontId="81" fillId="0" borderId="62" xfId="887" applyNumberFormat="1" applyFont="1" applyBorder="1" applyAlignment="1">
      <alignment vertical="center"/>
    </xf>
    <xf numFmtId="4" fontId="81" fillId="0" borderId="62" xfId="887" applyNumberFormat="1" applyFont="1" applyBorder="1" applyAlignment="1">
      <alignment horizontal="right" vertical="center"/>
    </xf>
    <xf numFmtId="2" fontId="81" fillId="0" borderId="59" xfId="887" applyNumberFormat="1" applyFont="1" applyBorder="1" applyAlignment="1">
      <alignment horizontal="left" vertical="center"/>
    </xf>
    <xf numFmtId="2" fontId="81" fillId="0" borderId="61" xfId="904" applyNumberFormat="1" applyFont="1" applyBorder="1" applyAlignment="1">
      <alignment horizontal="left" vertical="center"/>
    </xf>
    <xf numFmtId="0" fontId="81" fillId="0" borderId="62" xfId="83" applyNumberFormat="1" applyFont="1" applyBorder="1" applyAlignment="1">
      <alignment horizontal="right" vertical="center"/>
    </xf>
    <xf numFmtId="0" fontId="82" fillId="0" borderId="51" xfId="887" applyFont="1" applyBorder="1" applyAlignment="1">
      <alignment vertical="top" wrapText="1"/>
    </xf>
    <xf numFmtId="4" fontId="82" fillId="0" borderId="49" xfId="887" applyNumberFormat="1" applyFont="1" applyBorder="1" applyAlignment="1">
      <alignment vertical="top" wrapText="1"/>
    </xf>
    <xf numFmtId="0" fontId="82" fillId="40" borderId="61" xfId="887" applyFont="1" applyFill="1" applyBorder="1" applyAlignment="1">
      <alignment vertical="center" wrapText="1"/>
    </xf>
    <xf numFmtId="0" fontId="82" fillId="40" borderId="61" xfId="887" applyFont="1" applyFill="1" applyBorder="1" applyAlignment="1">
      <alignment vertical="center"/>
    </xf>
    <xf numFmtId="4" fontId="82" fillId="40" borderId="62" xfId="887" applyNumberFormat="1" applyFont="1" applyFill="1" applyBorder="1" applyAlignment="1">
      <alignment vertical="center" wrapText="1"/>
    </xf>
    <xf numFmtId="4" fontId="82" fillId="40" borderId="65" xfId="904" applyNumberFormat="1" applyFont="1" applyFill="1" applyBorder="1" applyAlignment="1">
      <alignment horizontal="right" vertical="center" wrapText="1"/>
    </xf>
    <xf numFmtId="4" fontId="82" fillId="40" borderId="62" xfId="904" applyNumberFormat="1" applyFont="1" applyFill="1" applyBorder="1" applyAlignment="1">
      <alignment horizontal="left" vertical="center" wrapText="1"/>
    </xf>
    <xf numFmtId="2" fontId="81" fillId="0" borderId="65" xfId="887" quotePrefix="1" applyNumberFormat="1" applyFont="1" applyBorder="1" applyAlignment="1">
      <alignment horizontal="center" vertical="center" wrapText="1"/>
    </xf>
    <xf numFmtId="4" fontId="82" fillId="39" borderId="21" xfId="887" applyNumberFormat="1" applyFont="1" applyFill="1" applyBorder="1" applyAlignment="1">
      <alignment vertical="center"/>
    </xf>
    <xf numFmtId="49" fontId="82" fillId="39" borderId="63" xfId="887" applyNumberFormat="1" applyFont="1" applyFill="1" applyBorder="1" applyAlignment="1">
      <alignment vertical="center"/>
    </xf>
    <xf numFmtId="14" fontId="100" fillId="0" borderId="0" xfId="904" applyNumberFormat="1" applyFont="1" applyAlignment="1">
      <alignment horizontal="left" vertical="center"/>
    </xf>
    <xf numFmtId="166" fontId="100" fillId="0" borderId="0" xfId="904" applyFont="1" applyAlignment="1">
      <alignment horizontal="right" vertical="center"/>
    </xf>
    <xf numFmtId="49" fontId="84" fillId="0" borderId="61" xfId="904" applyNumberFormat="1" applyFont="1" applyBorder="1" applyAlignment="1">
      <alignment horizontal="center" vertical="center" wrapText="1"/>
    </xf>
    <xf numFmtId="49" fontId="84" fillId="0" borderId="62" xfId="904" applyNumberFormat="1" applyFont="1" applyBorder="1" applyAlignment="1">
      <alignment horizontal="center" vertical="center" wrapText="1"/>
    </xf>
    <xf numFmtId="165" fontId="82" fillId="17" borderId="48" xfId="83" applyFont="1" applyFill="1" applyBorder="1" applyAlignment="1" applyProtection="1">
      <alignment horizontal="center" vertical="center"/>
      <protection locked="0"/>
    </xf>
    <xf numFmtId="165" fontId="82" fillId="17" borderId="51" xfId="83" applyFont="1" applyFill="1" applyBorder="1" applyAlignment="1" applyProtection="1">
      <alignment horizontal="center" vertical="center"/>
      <protection locked="0"/>
    </xf>
    <xf numFmtId="165" fontId="82" fillId="17" borderId="4" xfId="83" applyFont="1" applyFill="1" applyBorder="1" applyAlignment="1" applyProtection="1">
      <alignment horizontal="center" vertical="center"/>
      <protection locked="0"/>
    </xf>
    <xf numFmtId="165" fontId="82" fillId="17" borderId="6" xfId="83" applyFont="1" applyFill="1" applyBorder="1" applyAlignment="1" applyProtection="1">
      <alignment horizontal="center" vertical="center"/>
      <protection locked="0"/>
    </xf>
    <xf numFmtId="0" fontId="86" fillId="0" borderId="0" xfId="887" applyFont="1" applyAlignment="1">
      <alignment horizontal="center" vertical="center"/>
    </xf>
    <xf numFmtId="0" fontId="86" fillId="0" borderId="5" xfId="887" applyFont="1" applyBorder="1" applyAlignment="1">
      <alignment horizontal="center" vertical="center"/>
    </xf>
    <xf numFmtId="0" fontId="81" fillId="41" borderId="4" xfId="887" applyFont="1" applyFill="1" applyBorder="1" applyAlignment="1">
      <alignment horizontal="center" vertical="center"/>
    </xf>
    <xf numFmtId="0" fontId="81" fillId="41" borderId="6" xfId="887" applyFont="1" applyFill="1" applyBorder="1" applyAlignment="1">
      <alignment horizontal="center" vertical="center"/>
    </xf>
    <xf numFmtId="0" fontId="82" fillId="42" borderId="4" xfId="887" applyFont="1" applyFill="1" applyBorder="1" applyAlignment="1">
      <alignment horizontal="center" vertical="center"/>
    </xf>
    <xf numFmtId="0" fontId="82" fillId="42" borderId="6" xfId="887" applyFont="1" applyFill="1" applyBorder="1" applyAlignment="1">
      <alignment horizontal="center" vertical="center"/>
    </xf>
    <xf numFmtId="0" fontId="82" fillId="41" borderId="4" xfId="887" applyFont="1" applyFill="1" applyBorder="1" applyAlignment="1">
      <alignment horizontal="center" vertical="center"/>
    </xf>
    <xf numFmtId="0" fontId="82" fillId="41" borderId="6" xfId="887" applyFont="1" applyFill="1" applyBorder="1" applyAlignment="1">
      <alignment horizontal="center" vertical="center"/>
    </xf>
    <xf numFmtId="0" fontId="82" fillId="41" borderId="44" xfId="887" applyFont="1" applyFill="1" applyBorder="1" applyAlignment="1">
      <alignment horizontal="center" vertical="center" wrapText="1"/>
    </xf>
    <xf numFmtId="0" fontId="82" fillId="41" borderId="43" xfId="887" applyFont="1" applyFill="1" applyBorder="1" applyAlignment="1">
      <alignment horizontal="center" vertical="center" wrapText="1"/>
    </xf>
    <xf numFmtId="0" fontId="82" fillId="42" borderId="44" xfId="887" applyFont="1" applyFill="1" applyBorder="1" applyAlignment="1">
      <alignment horizontal="center" vertical="center" wrapText="1"/>
    </xf>
    <xf numFmtId="0" fontId="82" fillId="42" borderId="43" xfId="887" applyFont="1" applyFill="1" applyBorder="1" applyAlignment="1">
      <alignment horizontal="center" vertical="center" wrapText="1"/>
    </xf>
    <xf numFmtId="166" fontId="86" fillId="0" borderId="0" xfId="904" applyFont="1" applyAlignment="1">
      <alignment horizontal="center" vertical="center" wrapText="1"/>
    </xf>
    <xf numFmtId="166" fontId="86" fillId="0" borderId="3" xfId="904" applyFont="1" applyBorder="1" applyAlignment="1">
      <alignment horizontal="center" vertical="center" wrapText="1"/>
    </xf>
    <xf numFmtId="0" fontId="81" fillId="41" borderId="44" xfId="887" applyFont="1" applyFill="1" applyBorder="1" applyAlignment="1">
      <alignment horizontal="center" vertical="center"/>
    </xf>
    <xf numFmtId="0" fontId="81" fillId="41" borderId="43" xfId="887" applyFont="1" applyFill="1" applyBorder="1" applyAlignment="1">
      <alignment horizontal="center" vertical="center"/>
    </xf>
    <xf numFmtId="0" fontId="81" fillId="42" borderId="44" xfId="887" applyFont="1" applyFill="1" applyBorder="1" applyAlignment="1">
      <alignment horizontal="center" vertical="center"/>
    </xf>
    <xf numFmtId="0" fontId="81" fillId="42" borderId="43" xfId="887" applyFont="1" applyFill="1" applyBorder="1" applyAlignment="1">
      <alignment horizontal="center" vertical="center"/>
    </xf>
    <xf numFmtId="0" fontId="82" fillId="41" borderId="39" xfId="887" applyFont="1" applyFill="1" applyBorder="1" applyAlignment="1">
      <alignment horizontal="center" vertical="center"/>
    </xf>
    <xf numFmtId="0" fontId="82" fillId="41" borderId="38" xfId="887" applyFont="1" applyFill="1" applyBorder="1" applyAlignment="1">
      <alignment horizontal="center" vertical="center"/>
    </xf>
    <xf numFmtId="0" fontId="82" fillId="42" borderId="39" xfId="887" applyFont="1" applyFill="1" applyBorder="1" applyAlignment="1">
      <alignment horizontal="center" vertical="center"/>
    </xf>
    <xf numFmtId="0" fontId="82" fillId="42" borderId="38" xfId="887" applyFont="1" applyFill="1" applyBorder="1" applyAlignment="1">
      <alignment horizontal="center" vertical="center"/>
    </xf>
    <xf numFmtId="14" fontId="81" fillId="0" borderId="2" xfId="22" applyNumberFormat="1" applyFont="1" applyBorder="1" applyAlignment="1">
      <alignment horizontal="left"/>
    </xf>
    <xf numFmtId="14" fontId="81" fillId="0" borderId="3" xfId="22" applyNumberFormat="1" applyFont="1" applyBorder="1" applyAlignment="1">
      <alignment horizontal="left"/>
    </xf>
    <xf numFmtId="0" fontId="94" fillId="0" borderId="0" xfId="887" applyFont="1" applyAlignment="1">
      <alignment horizontal="center" vertical="center"/>
    </xf>
    <xf numFmtId="0" fontId="94" fillId="0" borderId="5" xfId="887" applyFont="1" applyBorder="1" applyAlignment="1">
      <alignment horizontal="center" vertical="center"/>
    </xf>
    <xf numFmtId="0" fontId="86" fillId="0" borderId="0" xfId="22" applyFont="1" applyAlignment="1">
      <alignment horizontal="center" wrapText="1"/>
    </xf>
    <xf numFmtId="0" fontId="86" fillId="0" borderId="3" xfId="22" applyFont="1" applyBorder="1" applyAlignment="1">
      <alignment horizontal="center" wrapText="1"/>
    </xf>
    <xf numFmtId="0" fontId="86" fillId="0" borderId="5" xfId="22" applyFont="1" applyBorder="1" applyAlignment="1">
      <alignment horizontal="center" wrapText="1"/>
    </xf>
    <xf numFmtId="0" fontId="86" fillId="0" borderId="6" xfId="22" applyFont="1" applyBorder="1" applyAlignment="1">
      <alignment horizontal="center" wrapText="1"/>
    </xf>
    <xf numFmtId="0" fontId="81" fillId="0" borderId="59" xfId="909" applyFont="1" applyBorder="1" applyAlignment="1">
      <alignment vertical="center" wrapText="1"/>
    </xf>
    <xf numFmtId="0" fontId="81" fillId="0" borderId="61" xfId="909" applyFont="1" applyBorder="1" applyAlignment="1">
      <alignment vertical="center" wrapText="1"/>
    </xf>
    <xf numFmtId="0" fontId="81" fillId="0" borderId="62" xfId="909" applyFont="1" applyBorder="1" applyAlignment="1">
      <alignment vertical="center" wrapText="1"/>
    </xf>
    <xf numFmtId="0" fontId="81" fillId="0" borderId="59" xfId="909" applyFont="1" applyBorder="1" applyAlignment="1">
      <alignment horizontal="left" vertical="center" wrapText="1"/>
    </xf>
    <xf numFmtId="0" fontId="81" fillId="0" borderId="61" xfId="909" applyFont="1" applyBorder="1" applyAlignment="1">
      <alignment horizontal="left" vertical="center" wrapText="1"/>
    </xf>
    <xf numFmtId="0" fontId="81" fillId="0" borderId="62" xfId="909" applyFont="1" applyBorder="1" applyAlignment="1">
      <alignment horizontal="left" vertical="center" wrapText="1"/>
    </xf>
    <xf numFmtId="0" fontId="94" fillId="0" borderId="3" xfId="887" applyFont="1" applyBorder="1" applyAlignment="1">
      <alignment horizontal="center" vertical="center"/>
    </xf>
    <xf numFmtId="0" fontId="94" fillId="0" borderId="6" xfId="887" applyFont="1" applyBorder="1" applyAlignment="1">
      <alignment horizontal="center" vertical="center"/>
    </xf>
    <xf numFmtId="0" fontId="81" fillId="0" borderId="59" xfId="887" applyFont="1" applyBorder="1" applyAlignment="1">
      <alignment horizontal="left" vertical="center" wrapText="1"/>
    </xf>
    <xf numFmtId="0" fontId="81" fillId="0" borderId="62" xfId="887" applyFont="1" applyBorder="1" applyAlignment="1">
      <alignment horizontal="left" vertical="center" wrapText="1"/>
    </xf>
    <xf numFmtId="0" fontId="81" fillId="0" borderId="61" xfId="887" applyFont="1" applyBorder="1" applyAlignment="1">
      <alignment horizontal="left" vertical="center" wrapText="1"/>
    </xf>
    <xf numFmtId="0" fontId="81" fillId="0" borderId="59" xfId="879" applyFont="1" applyBorder="1" applyAlignment="1">
      <alignment horizontal="left" vertical="center" wrapText="1"/>
    </xf>
    <xf numFmtId="0" fontId="81" fillId="0" borderId="61" xfId="879" applyFont="1" applyBorder="1" applyAlignment="1">
      <alignment horizontal="left" vertical="center" wrapText="1"/>
    </xf>
    <xf numFmtId="0" fontId="82" fillId="0" borderId="59" xfId="879" applyFont="1" applyBorder="1" applyAlignment="1">
      <alignment horizontal="left" vertical="top"/>
    </xf>
    <xf numFmtId="0" fontId="82" fillId="0" borderId="61" xfId="879" applyFont="1" applyBorder="1" applyAlignment="1">
      <alignment horizontal="left" vertical="top"/>
    </xf>
    <xf numFmtId="0" fontId="82" fillId="0" borderId="62" xfId="879" applyFont="1" applyBorder="1" applyAlignment="1">
      <alignment horizontal="left" vertical="top"/>
    </xf>
    <xf numFmtId="0" fontId="81" fillId="0" borderId="59" xfId="887" applyFont="1" applyBorder="1" applyAlignment="1">
      <alignment horizontal="left" vertical="top" wrapText="1"/>
    </xf>
    <xf numFmtId="0" fontId="81" fillId="0" borderId="61" xfId="887" applyFont="1" applyBorder="1" applyAlignment="1">
      <alignment horizontal="left" vertical="top" wrapText="1"/>
    </xf>
    <xf numFmtId="0" fontId="81" fillId="0" borderId="62" xfId="887" applyFont="1" applyBorder="1" applyAlignment="1">
      <alignment horizontal="left" vertical="top" wrapText="1"/>
    </xf>
    <xf numFmtId="14" fontId="81" fillId="0" borderId="61" xfId="909" applyNumberFormat="1" applyFont="1" applyBorder="1" applyAlignment="1">
      <alignment horizontal="left"/>
    </xf>
    <xf numFmtId="14" fontId="81" fillId="0" borderId="62" xfId="909" applyNumberFormat="1" applyFont="1" applyBorder="1" applyAlignment="1">
      <alignment horizontal="left"/>
    </xf>
    <xf numFmtId="0" fontId="85" fillId="0" borderId="48" xfId="1072" quotePrefix="1" applyFont="1" applyBorder="1" applyAlignment="1">
      <alignment horizontal="center" vertical="center"/>
    </xf>
    <xf numFmtId="0" fontId="85" fillId="0" borderId="55" xfId="1072" quotePrefix="1" applyFont="1" applyBorder="1" applyAlignment="1">
      <alignment horizontal="center" vertical="center"/>
    </xf>
    <xf numFmtId="0" fontId="85" fillId="0" borderId="2" xfId="1072" quotePrefix="1" applyFont="1" applyBorder="1" applyAlignment="1">
      <alignment horizontal="center" vertical="center"/>
    </xf>
    <xf numFmtId="0" fontId="85" fillId="0" borderId="0" xfId="1072" quotePrefix="1" applyFont="1" applyAlignment="1">
      <alignment horizontal="center" vertical="center"/>
    </xf>
    <xf numFmtId="0" fontId="85" fillId="0" borderId="55" xfId="904" applyNumberFormat="1" applyFont="1" applyBorder="1" applyAlignment="1">
      <alignment horizontal="center" vertical="center" wrapText="1"/>
    </xf>
    <xf numFmtId="0" fontId="85" fillId="0" borderId="51" xfId="904" applyNumberFormat="1" applyFont="1" applyBorder="1" applyAlignment="1">
      <alignment horizontal="center" vertical="center" wrapText="1"/>
    </xf>
    <xf numFmtId="0" fontId="85" fillId="0" borderId="0" xfId="904" applyNumberFormat="1" applyFont="1" applyAlignment="1">
      <alignment horizontal="center" vertical="center" wrapText="1"/>
    </xf>
    <xf numFmtId="0" fontId="85" fillId="0" borderId="3" xfId="904" applyNumberFormat="1" applyFont="1" applyBorder="1" applyAlignment="1">
      <alignment horizontal="center" vertical="center" wrapText="1"/>
    </xf>
  </cellXfs>
  <cellStyles count="9713">
    <cellStyle name="20 % - Akzent1 2" xfId="1" xr:uid="{00000000-0005-0000-0000-000000000000}"/>
    <cellStyle name="20 % - Akzent1 2 2" xfId="916" xr:uid="{00000000-0005-0000-0000-000001000000}"/>
    <cellStyle name="20 % - Akzent1 2 2 2" xfId="917" xr:uid="{00000000-0005-0000-0000-000002000000}"/>
    <cellStyle name="20 % - Akzent1 2 2 2 2" xfId="1183" xr:uid="{00000000-0005-0000-0000-000003000000}"/>
    <cellStyle name="20 % - Akzent1 2 2 2 2 2" xfId="1184" xr:uid="{00000000-0005-0000-0000-000004000000}"/>
    <cellStyle name="20 % - Akzent1 2 2 2 3" xfId="1185" xr:uid="{00000000-0005-0000-0000-000005000000}"/>
    <cellStyle name="20 % - Akzent1 2 2 2 3 2" xfId="1186" xr:uid="{00000000-0005-0000-0000-000006000000}"/>
    <cellStyle name="20 % - Akzent1 2 2 2 4" xfId="1187" xr:uid="{00000000-0005-0000-0000-000007000000}"/>
    <cellStyle name="20 % - Akzent1 2 2 3" xfId="918" xr:uid="{00000000-0005-0000-0000-000008000000}"/>
    <cellStyle name="20 % - Akzent1 2 2 3 2" xfId="1188" xr:uid="{00000000-0005-0000-0000-000009000000}"/>
    <cellStyle name="20 % - Akzent1 2 2 4" xfId="1189" xr:uid="{00000000-0005-0000-0000-00000A000000}"/>
    <cellStyle name="20 % - Akzent1 2 2 4 2" xfId="1190" xr:uid="{00000000-0005-0000-0000-00000B000000}"/>
    <cellStyle name="20 % - Akzent1 2 2 5" xfId="1191" xr:uid="{00000000-0005-0000-0000-00000C000000}"/>
    <cellStyle name="20 % - Akzent1 2 2 6" xfId="9354" xr:uid="{461CEA4E-15D0-4694-B753-ADF73DCA8EAB}"/>
    <cellStyle name="20 % - Akzent1 2 3" xfId="919" xr:uid="{00000000-0005-0000-0000-00000D000000}"/>
    <cellStyle name="20 % - Akzent1 2 3 2" xfId="1192" xr:uid="{00000000-0005-0000-0000-00000E000000}"/>
    <cellStyle name="20 % - Akzent1 2 3 2 2" xfId="1193" xr:uid="{00000000-0005-0000-0000-00000F000000}"/>
    <cellStyle name="20 % - Akzent1 2 3 3" xfId="1194" xr:uid="{00000000-0005-0000-0000-000010000000}"/>
    <cellStyle name="20 % - Akzent1 2 3 3 2" xfId="1195" xr:uid="{00000000-0005-0000-0000-000011000000}"/>
    <cellStyle name="20 % - Akzent1 2 3 4" xfId="1196" xr:uid="{00000000-0005-0000-0000-000012000000}"/>
    <cellStyle name="20 % - Akzent1 2 4" xfId="920" xr:uid="{00000000-0005-0000-0000-000013000000}"/>
    <cellStyle name="20 % - Akzent1 2 4 2" xfId="1197" xr:uid="{00000000-0005-0000-0000-000014000000}"/>
    <cellStyle name="20 % - Akzent1 2 5" xfId="1198" xr:uid="{00000000-0005-0000-0000-000015000000}"/>
    <cellStyle name="20 % - Akzent1 2 5 2" xfId="1199" xr:uid="{00000000-0005-0000-0000-000016000000}"/>
    <cellStyle name="20 % - Akzent1 2 6" xfId="1200" xr:uid="{00000000-0005-0000-0000-000017000000}"/>
    <cellStyle name="20 % - Akzent1 2 7" xfId="8996" xr:uid="{5685C556-F3F9-4800-A7B7-12AD933F2F2A}"/>
    <cellStyle name="20 % - Akzent1 3" xfId="921" xr:uid="{00000000-0005-0000-0000-000018000000}"/>
    <cellStyle name="20 % - Akzent2 2" xfId="2" xr:uid="{00000000-0005-0000-0000-000019000000}"/>
    <cellStyle name="20 % - Akzent2 2 2" xfId="922" xr:uid="{00000000-0005-0000-0000-00001A000000}"/>
    <cellStyle name="20 % - Akzent2 2 2 2" xfId="923" xr:uid="{00000000-0005-0000-0000-00001B000000}"/>
    <cellStyle name="20 % - Akzent2 2 2 2 2" xfId="1201" xr:uid="{00000000-0005-0000-0000-00001C000000}"/>
    <cellStyle name="20 % - Akzent2 2 2 2 2 2" xfId="1202" xr:uid="{00000000-0005-0000-0000-00001D000000}"/>
    <cellStyle name="20 % - Akzent2 2 2 2 3" xfId="1203" xr:uid="{00000000-0005-0000-0000-00001E000000}"/>
    <cellStyle name="20 % - Akzent2 2 2 2 3 2" xfId="1204" xr:uid="{00000000-0005-0000-0000-00001F000000}"/>
    <cellStyle name="20 % - Akzent2 2 2 2 4" xfId="1205" xr:uid="{00000000-0005-0000-0000-000020000000}"/>
    <cellStyle name="20 % - Akzent2 2 2 3" xfId="924" xr:uid="{00000000-0005-0000-0000-000021000000}"/>
    <cellStyle name="20 % - Akzent2 2 2 3 2" xfId="1206" xr:uid="{00000000-0005-0000-0000-000022000000}"/>
    <cellStyle name="20 % - Akzent2 2 2 4" xfId="1207" xr:uid="{00000000-0005-0000-0000-000023000000}"/>
    <cellStyle name="20 % - Akzent2 2 2 4 2" xfId="1208" xr:uid="{00000000-0005-0000-0000-000024000000}"/>
    <cellStyle name="20 % - Akzent2 2 2 5" xfId="1209" xr:uid="{00000000-0005-0000-0000-000025000000}"/>
    <cellStyle name="20 % - Akzent2 2 2 6" xfId="9355" xr:uid="{0AECDBC1-06C8-4E01-8E39-F455DAA6ED85}"/>
    <cellStyle name="20 % - Akzent2 2 3" xfId="925" xr:uid="{00000000-0005-0000-0000-000026000000}"/>
    <cellStyle name="20 % - Akzent2 2 3 2" xfId="1210" xr:uid="{00000000-0005-0000-0000-000027000000}"/>
    <cellStyle name="20 % - Akzent2 2 3 2 2" xfId="1211" xr:uid="{00000000-0005-0000-0000-000028000000}"/>
    <cellStyle name="20 % - Akzent2 2 3 3" xfId="1212" xr:uid="{00000000-0005-0000-0000-000029000000}"/>
    <cellStyle name="20 % - Akzent2 2 3 3 2" xfId="1213" xr:uid="{00000000-0005-0000-0000-00002A000000}"/>
    <cellStyle name="20 % - Akzent2 2 3 4" xfId="1214" xr:uid="{00000000-0005-0000-0000-00002B000000}"/>
    <cellStyle name="20 % - Akzent2 2 4" xfId="926" xr:uid="{00000000-0005-0000-0000-00002C000000}"/>
    <cellStyle name="20 % - Akzent2 2 4 2" xfId="1215" xr:uid="{00000000-0005-0000-0000-00002D000000}"/>
    <cellStyle name="20 % - Akzent2 2 5" xfId="1216" xr:uid="{00000000-0005-0000-0000-00002E000000}"/>
    <cellStyle name="20 % - Akzent2 2 5 2" xfId="1217" xr:uid="{00000000-0005-0000-0000-00002F000000}"/>
    <cellStyle name="20 % - Akzent2 2 6" xfId="1218" xr:uid="{00000000-0005-0000-0000-000030000000}"/>
    <cellStyle name="20 % - Akzent2 2 7" xfId="8997" xr:uid="{BACA1957-F255-45AD-A40F-2F2DE497D893}"/>
    <cellStyle name="20 % - Akzent2 3" xfId="927" xr:uid="{00000000-0005-0000-0000-000031000000}"/>
    <cellStyle name="20 % - Akzent3 2" xfId="3" xr:uid="{00000000-0005-0000-0000-000032000000}"/>
    <cellStyle name="20 % - Akzent3 2 2" xfId="928" xr:uid="{00000000-0005-0000-0000-000033000000}"/>
    <cellStyle name="20 % - Akzent3 2 2 2" xfId="929" xr:uid="{00000000-0005-0000-0000-000034000000}"/>
    <cellStyle name="20 % - Akzent3 2 2 2 2" xfId="1219" xr:uid="{00000000-0005-0000-0000-000035000000}"/>
    <cellStyle name="20 % - Akzent3 2 2 2 2 2" xfId="1220" xr:uid="{00000000-0005-0000-0000-000036000000}"/>
    <cellStyle name="20 % - Akzent3 2 2 2 3" xfId="1221" xr:uid="{00000000-0005-0000-0000-000037000000}"/>
    <cellStyle name="20 % - Akzent3 2 2 2 3 2" xfId="1222" xr:uid="{00000000-0005-0000-0000-000038000000}"/>
    <cellStyle name="20 % - Akzent3 2 2 2 4" xfId="1223" xr:uid="{00000000-0005-0000-0000-000039000000}"/>
    <cellStyle name="20 % - Akzent3 2 2 3" xfId="930" xr:uid="{00000000-0005-0000-0000-00003A000000}"/>
    <cellStyle name="20 % - Akzent3 2 2 3 2" xfId="1224" xr:uid="{00000000-0005-0000-0000-00003B000000}"/>
    <cellStyle name="20 % - Akzent3 2 2 4" xfId="1225" xr:uid="{00000000-0005-0000-0000-00003C000000}"/>
    <cellStyle name="20 % - Akzent3 2 2 4 2" xfId="1226" xr:uid="{00000000-0005-0000-0000-00003D000000}"/>
    <cellStyle name="20 % - Akzent3 2 2 5" xfId="1227" xr:uid="{00000000-0005-0000-0000-00003E000000}"/>
    <cellStyle name="20 % - Akzent3 2 2 6" xfId="9356" xr:uid="{D4B79F8D-AA64-476A-925B-F07FCADCAEC3}"/>
    <cellStyle name="20 % - Akzent3 2 3" xfId="931" xr:uid="{00000000-0005-0000-0000-00003F000000}"/>
    <cellStyle name="20 % - Akzent3 2 3 2" xfId="1228" xr:uid="{00000000-0005-0000-0000-000040000000}"/>
    <cellStyle name="20 % - Akzent3 2 3 2 2" xfId="1229" xr:uid="{00000000-0005-0000-0000-000041000000}"/>
    <cellStyle name="20 % - Akzent3 2 3 3" xfId="1230" xr:uid="{00000000-0005-0000-0000-000042000000}"/>
    <cellStyle name="20 % - Akzent3 2 3 3 2" xfId="1231" xr:uid="{00000000-0005-0000-0000-000043000000}"/>
    <cellStyle name="20 % - Akzent3 2 3 4" xfId="1232" xr:uid="{00000000-0005-0000-0000-000044000000}"/>
    <cellStyle name="20 % - Akzent3 2 4" xfId="932" xr:uid="{00000000-0005-0000-0000-000045000000}"/>
    <cellStyle name="20 % - Akzent3 2 4 2" xfId="1233" xr:uid="{00000000-0005-0000-0000-000046000000}"/>
    <cellStyle name="20 % - Akzent3 2 5" xfId="1234" xr:uid="{00000000-0005-0000-0000-000047000000}"/>
    <cellStyle name="20 % - Akzent3 2 5 2" xfId="1235" xr:uid="{00000000-0005-0000-0000-000048000000}"/>
    <cellStyle name="20 % - Akzent3 2 6" xfId="1236" xr:uid="{00000000-0005-0000-0000-000049000000}"/>
    <cellStyle name="20 % - Akzent3 2 7" xfId="8998" xr:uid="{9638A6F9-ECED-42F6-8C05-F4D1878AA7D0}"/>
    <cellStyle name="20 % - Akzent3 3" xfId="933" xr:uid="{00000000-0005-0000-0000-00004A000000}"/>
    <cellStyle name="20 % - Akzent4 2" xfId="4" xr:uid="{00000000-0005-0000-0000-00004B000000}"/>
    <cellStyle name="20 % - Akzent4 2 2" xfId="934" xr:uid="{00000000-0005-0000-0000-00004C000000}"/>
    <cellStyle name="20 % - Akzent4 2 2 2" xfId="935" xr:uid="{00000000-0005-0000-0000-00004D000000}"/>
    <cellStyle name="20 % - Akzent4 2 2 2 2" xfId="1237" xr:uid="{00000000-0005-0000-0000-00004E000000}"/>
    <cellStyle name="20 % - Akzent4 2 2 2 2 2" xfId="1238" xr:uid="{00000000-0005-0000-0000-00004F000000}"/>
    <cellStyle name="20 % - Akzent4 2 2 2 3" xfId="1239" xr:uid="{00000000-0005-0000-0000-000050000000}"/>
    <cellStyle name="20 % - Akzent4 2 2 2 3 2" xfId="1240" xr:uid="{00000000-0005-0000-0000-000051000000}"/>
    <cellStyle name="20 % - Akzent4 2 2 2 4" xfId="1241" xr:uid="{00000000-0005-0000-0000-000052000000}"/>
    <cellStyle name="20 % - Akzent4 2 2 3" xfId="936" xr:uid="{00000000-0005-0000-0000-000053000000}"/>
    <cellStyle name="20 % - Akzent4 2 2 3 2" xfId="1242" xr:uid="{00000000-0005-0000-0000-000054000000}"/>
    <cellStyle name="20 % - Akzent4 2 2 4" xfId="1243" xr:uid="{00000000-0005-0000-0000-000055000000}"/>
    <cellStyle name="20 % - Akzent4 2 2 4 2" xfId="1244" xr:uid="{00000000-0005-0000-0000-000056000000}"/>
    <cellStyle name="20 % - Akzent4 2 2 5" xfId="1245" xr:uid="{00000000-0005-0000-0000-000057000000}"/>
    <cellStyle name="20 % - Akzent4 2 2 6" xfId="9357" xr:uid="{3169FEFE-A802-482B-BCAB-CB925A056477}"/>
    <cellStyle name="20 % - Akzent4 2 3" xfId="937" xr:uid="{00000000-0005-0000-0000-000058000000}"/>
    <cellStyle name="20 % - Akzent4 2 3 2" xfId="1246" xr:uid="{00000000-0005-0000-0000-000059000000}"/>
    <cellStyle name="20 % - Akzent4 2 3 2 2" xfId="1247" xr:uid="{00000000-0005-0000-0000-00005A000000}"/>
    <cellStyle name="20 % - Akzent4 2 3 3" xfId="1248" xr:uid="{00000000-0005-0000-0000-00005B000000}"/>
    <cellStyle name="20 % - Akzent4 2 3 3 2" xfId="1249" xr:uid="{00000000-0005-0000-0000-00005C000000}"/>
    <cellStyle name="20 % - Akzent4 2 3 4" xfId="1250" xr:uid="{00000000-0005-0000-0000-00005D000000}"/>
    <cellStyle name="20 % - Akzent4 2 4" xfId="938" xr:uid="{00000000-0005-0000-0000-00005E000000}"/>
    <cellStyle name="20 % - Akzent4 2 4 2" xfId="1251" xr:uid="{00000000-0005-0000-0000-00005F000000}"/>
    <cellStyle name="20 % - Akzent4 2 5" xfId="1252" xr:uid="{00000000-0005-0000-0000-000060000000}"/>
    <cellStyle name="20 % - Akzent4 2 5 2" xfId="1253" xr:uid="{00000000-0005-0000-0000-000061000000}"/>
    <cellStyle name="20 % - Akzent4 2 6" xfId="1254" xr:uid="{00000000-0005-0000-0000-000062000000}"/>
    <cellStyle name="20 % - Akzent4 2 7" xfId="8999" xr:uid="{ABAE1351-74E0-4C15-8FD4-56D5997ED792}"/>
    <cellStyle name="20 % - Akzent4 3" xfId="939" xr:uid="{00000000-0005-0000-0000-000063000000}"/>
    <cellStyle name="20 % - Akzent5 2" xfId="5" xr:uid="{00000000-0005-0000-0000-000064000000}"/>
    <cellStyle name="20 % - Akzent5 2 2" xfId="940" xr:uid="{00000000-0005-0000-0000-000065000000}"/>
    <cellStyle name="20 % - Akzent5 2 2 2" xfId="941" xr:uid="{00000000-0005-0000-0000-000066000000}"/>
    <cellStyle name="20 % - Akzent5 2 2 2 2" xfId="1255" xr:uid="{00000000-0005-0000-0000-000067000000}"/>
    <cellStyle name="20 % - Akzent5 2 2 2 2 2" xfId="1256" xr:uid="{00000000-0005-0000-0000-000068000000}"/>
    <cellStyle name="20 % - Akzent5 2 2 2 3" xfId="1257" xr:uid="{00000000-0005-0000-0000-000069000000}"/>
    <cellStyle name="20 % - Akzent5 2 2 2 3 2" xfId="1258" xr:uid="{00000000-0005-0000-0000-00006A000000}"/>
    <cellStyle name="20 % - Akzent5 2 2 2 4" xfId="1259" xr:uid="{00000000-0005-0000-0000-00006B000000}"/>
    <cellStyle name="20 % - Akzent5 2 2 3" xfId="942" xr:uid="{00000000-0005-0000-0000-00006C000000}"/>
    <cellStyle name="20 % - Akzent5 2 2 3 2" xfId="1260" xr:uid="{00000000-0005-0000-0000-00006D000000}"/>
    <cellStyle name="20 % - Akzent5 2 2 4" xfId="1261" xr:uid="{00000000-0005-0000-0000-00006E000000}"/>
    <cellStyle name="20 % - Akzent5 2 2 4 2" xfId="1262" xr:uid="{00000000-0005-0000-0000-00006F000000}"/>
    <cellStyle name="20 % - Akzent5 2 2 5" xfId="1263" xr:uid="{00000000-0005-0000-0000-000070000000}"/>
    <cellStyle name="20 % - Akzent5 2 2 6" xfId="9358" xr:uid="{CD05BDDF-760E-442A-8781-F597C286D93D}"/>
    <cellStyle name="20 % - Akzent5 2 3" xfId="943" xr:uid="{00000000-0005-0000-0000-000071000000}"/>
    <cellStyle name="20 % - Akzent5 2 3 2" xfId="1264" xr:uid="{00000000-0005-0000-0000-000072000000}"/>
    <cellStyle name="20 % - Akzent5 2 3 2 2" xfId="1265" xr:uid="{00000000-0005-0000-0000-000073000000}"/>
    <cellStyle name="20 % - Akzent5 2 3 3" xfId="1266" xr:uid="{00000000-0005-0000-0000-000074000000}"/>
    <cellStyle name="20 % - Akzent5 2 3 3 2" xfId="1267" xr:uid="{00000000-0005-0000-0000-000075000000}"/>
    <cellStyle name="20 % - Akzent5 2 3 4" xfId="1268" xr:uid="{00000000-0005-0000-0000-000076000000}"/>
    <cellStyle name="20 % - Akzent5 2 4" xfId="944" xr:uid="{00000000-0005-0000-0000-000077000000}"/>
    <cellStyle name="20 % - Akzent5 2 4 2" xfId="1269" xr:uid="{00000000-0005-0000-0000-000078000000}"/>
    <cellStyle name="20 % - Akzent5 2 5" xfId="1270" xr:uid="{00000000-0005-0000-0000-000079000000}"/>
    <cellStyle name="20 % - Akzent5 2 5 2" xfId="1271" xr:uid="{00000000-0005-0000-0000-00007A000000}"/>
    <cellStyle name="20 % - Akzent5 2 6" xfId="1272" xr:uid="{00000000-0005-0000-0000-00007B000000}"/>
    <cellStyle name="20 % - Akzent5 2 7" xfId="9000" xr:uid="{B35FEB61-F149-4DF8-A085-25134389A149}"/>
    <cellStyle name="20 % - Akzent5 3" xfId="945" xr:uid="{00000000-0005-0000-0000-00007C000000}"/>
    <cellStyle name="20 % - Akzent6 2" xfId="6" xr:uid="{00000000-0005-0000-0000-00007D000000}"/>
    <cellStyle name="20 % - Akzent6 2 2" xfId="946" xr:uid="{00000000-0005-0000-0000-00007E000000}"/>
    <cellStyle name="20 % - Akzent6 2 2 2" xfId="947" xr:uid="{00000000-0005-0000-0000-00007F000000}"/>
    <cellStyle name="20 % - Akzent6 2 2 2 2" xfId="1273" xr:uid="{00000000-0005-0000-0000-000080000000}"/>
    <cellStyle name="20 % - Akzent6 2 2 2 2 2" xfId="1274" xr:uid="{00000000-0005-0000-0000-000081000000}"/>
    <cellStyle name="20 % - Akzent6 2 2 2 3" xfId="1275" xr:uid="{00000000-0005-0000-0000-000082000000}"/>
    <cellStyle name="20 % - Akzent6 2 2 2 3 2" xfId="1276" xr:uid="{00000000-0005-0000-0000-000083000000}"/>
    <cellStyle name="20 % - Akzent6 2 2 2 4" xfId="1277" xr:uid="{00000000-0005-0000-0000-000084000000}"/>
    <cellStyle name="20 % - Akzent6 2 2 3" xfId="948" xr:uid="{00000000-0005-0000-0000-000085000000}"/>
    <cellStyle name="20 % - Akzent6 2 2 3 2" xfId="1278" xr:uid="{00000000-0005-0000-0000-000086000000}"/>
    <cellStyle name="20 % - Akzent6 2 2 4" xfId="1279" xr:uid="{00000000-0005-0000-0000-000087000000}"/>
    <cellStyle name="20 % - Akzent6 2 2 4 2" xfId="1280" xr:uid="{00000000-0005-0000-0000-000088000000}"/>
    <cellStyle name="20 % - Akzent6 2 2 5" xfId="1281" xr:uid="{00000000-0005-0000-0000-000089000000}"/>
    <cellStyle name="20 % - Akzent6 2 2 6" xfId="9359" xr:uid="{1FEDDB7D-BBD4-4FD5-8AE0-14492F8D1063}"/>
    <cellStyle name="20 % - Akzent6 2 3" xfId="949" xr:uid="{00000000-0005-0000-0000-00008A000000}"/>
    <cellStyle name="20 % - Akzent6 2 3 2" xfId="1282" xr:uid="{00000000-0005-0000-0000-00008B000000}"/>
    <cellStyle name="20 % - Akzent6 2 3 2 2" xfId="1283" xr:uid="{00000000-0005-0000-0000-00008C000000}"/>
    <cellStyle name="20 % - Akzent6 2 3 3" xfId="1284" xr:uid="{00000000-0005-0000-0000-00008D000000}"/>
    <cellStyle name="20 % - Akzent6 2 3 3 2" xfId="1285" xr:uid="{00000000-0005-0000-0000-00008E000000}"/>
    <cellStyle name="20 % - Akzent6 2 3 4" xfId="1286" xr:uid="{00000000-0005-0000-0000-00008F000000}"/>
    <cellStyle name="20 % - Akzent6 2 4" xfId="950" xr:uid="{00000000-0005-0000-0000-000090000000}"/>
    <cellStyle name="20 % - Akzent6 2 4 2" xfId="1287" xr:uid="{00000000-0005-0000-0000-000091000000}"/>
    <cellStyle name="20 % - Akzent6 2 5" xfId="1288" xr:uid="{00000000-0005-0000-0000-000092000000}"/>
    <cellStyle name="20 % - Akzent6 2 5 2" xfId="1289" xr:uid="{00000000-0005-0000-0000-000093000000}"/>
    <cellStyle name="20 % - Akzent6 2 6" xfId="1290" xr:uid="{00000000-0005-0000-0000-000094000000}"/>
    <cellStyle name="20 % - Akzent6 2 7" xfId="9001" xr:uid="{B8F39AF1-87D5-45E4-97DC-AE53C8658F81}"/>
    <cellStyle name="20 % - Akzent6 3" xfId="951" xr:uid="{00000000-0005-0000-0000-000095000000}"/>
    <cellStyle name="20% - Accent1 2" xfId="39" xr:uid="{00000000-0005-0000-0000-000096000000}"/>
    <cellStyle name="20% - Accent2 2" xfId="40" xr:uid="{00000000-0005-0000-0000-000097000000}"/>
    <cellStyle name="20% - Accent3 2" xfId="41" xr:uid="{00000000-0005-0000-0000-000098000000}"/>
    <cellStyle name="20% - Accent4 2" xfId="42" xr:uid="{00000000-0005-0000-0000-000099000000}"/>
    <cellStyle name="20% - Accent5 2" xfId="43" xr:uid="{00000000-0005-0000-0000-00009A000000}"/>
    <cellStyle name="20% - Accent6 2" xfId="44" xr:uid="{00000000-0005-0000-0000-00009B000000}"/>
    <cellStyle name="20% - Akzent1" xfId="952" xr:uid="{00000000-0005-0000-0000-00009C000000}"/>
    <cellStyle name="20% - Akzent2" xfId="953" xr:uid="{00000000-0005-0000-0000-00009D000000}"/>
    <cellStyle name="20% - Akzent3" xfId="954" xr:uid="{00000000-0005-0000-0000-00009E000000}"/>
    <cellStyle name="20% - Akzent4" xfId="955" xr:uid="{00000000-0005-0000-0000-00009F000000}"/>
    <cellStyle name="20% - Akzent5" xfId="956" xr:uid="{00000000-0005-0000-0000-0000A0000000}"/>
    <cellStyle name="20% - Akzent6" xfId="957" xr:uid="{00000000-0005-0000-0000-0000A1000000}"/>
    <cellStyle name="40 % - Akzent1 2" xfId="7" xr:uid="{00000000-0005-0000-0000-0000A2000000}"/>
    <cellStyle name="40 % - Akzent1 2 2" xfId="958" xr:uid="{00000000-0005-0000-0000-0000A3000000}"/>
    <cellStyle name="40 % - Akzent1 2 2 2" xfId="959" xr:uid="{00000000-0005-0000-0000-0000A4000000}"/>
    <cellStyle name="40 % - Akzent1 2 2 2 2" xfId="1291" xr:uid="{00000000-0005-0000-0000-0000A5000000}"/>
    <cellStyle name="40 % - Akzent1 2 2 2 2 2" xfId="1292" xr:uid="{00000000-0005-0000-0000-0000A6000000}"/>
    <cellStyle name="40 % - Akzent1 2 2 2 3" xfId="1293" xr:uid="{00000000-0005-0000-0000-0000A7000000}"/>
    <cellStyle name="40 % - Akzent1 2 2 2 3 2" xfId="1294" xr:uid="{00000000-0005-0000-0000-0000A8000000}"/>
    <cellStyle name="40 % - Akzent1 2 2 2 4" xfId="1295" xr:uid="{00000000-0005-0000-0000-0000A9000000}"/>
    <cellStyle name="40 % - Akzent1 2 2 3" xfId="960" xr:uid="{00000000-0005-0000-0000-0000AA000000}"/>
    <cellStyle name="40 % - Akzent1 2 2 3 2" xfId="1296" xr:uid="{00000000-0005-0000-0000-0000AB000000}"/>
    <cellStyle name="40 % - Akzent1 2 2 4" xfId="1297" xr:uid="{00000000-0005-0000-0000-0000AC000000}"/>
    <cellStyle name="40 % - Akzent1 2 2 4 2" xfId="1298" xr:uid="{00000000-0005-0000-0000-0000AD000000}"/>
    <cellStyle name="40 % - Akzent1 2 2 5" xfId="1299" xr:uid="{00000000-0005-0000-0000-0000AE000000}"/>
    <cellStyle name="40 % - Akzent1 2 2 6" xfId="9360" xr:uid="{DBE918C1-C3FD-4D02-82D5-FF8209803C57}"/>
    <cellStyle name="40 % - Akzent1 2 3" xfId="961" xr:uid="{00000000-0005-0000-0000-0000AF000000}"/>
    <cellStyle name="40 % - Akzent1 2 3 2" xfId="1300" xr:uid="{00000000-0005-0000-0000-0000B0000000}"/>
    <cellStyle name="40 % - Akzent1 2 3 2 2" xfId="1301" xr:uid="{00000000-0005-0000-0000-0000B1000000}"/>
    <cellStyle name="40 % - Akzent1 2 3 3" xfId="1302" xr:uid="{00000000-0005-0000-0000-0000B2000000}"/>
    <cellStyle name="40 % - Akzent1 2 3 3 2" xfId="1303" xr:uid="{00000000-0005-0000-0000-0000B3000000}"/>
    <cellStyle name="40 % - Akzent1 2 3 4" xfId="1304" xr:uid="{00000000-0005-0000-0000-0000B4000000}"/>
    <cellStyle name="40 % - Akzent1 2 4" xfId="962" xr:uid="{00000000-0005-0000-0000-0000B5000000}"/>
    <cellStyle name="40 % - Akzent1 2 4 2" xfId="1305" xr:uid="{00000000-0005-0000-0000-0000B6000000}"/>
    <cellStyle name="40 % - Akzent1 2 5" xfId="1306" xr:uid="{00000000-0005-0000-0000-0000B7000000}"/>
    <cellStyle name="40 % - Akzent1 2 5 2" xfId="1307" xr:uid="{00000000-0005-0000-0000-0000B8000000}"/>
    <cellStyle name="40 % - Akzent1 2 6" xfId="1308" xr:uid="{00000000-0005-0000-0000-0000B9000000}"/>
    <cellStyle name="40 % - Akzent1 2 7" xfId="9002" xr:uid="{5EC32105-311A-4A8D-A51E-BB154F99C245}"/>
    <cellStyle name="40 % - Akzent1 3" xfId="963" xr:uid="{00000000-0005-0000-0000-0000BA000000}"/>
    <cellStyle name="40 % - Akzent2 2" xfId="8" xr:uid="{00000000-0005-0000-0000-0000BB000000}"/>
    <cellStyle name="40 % - Akzent2 2 2" xfId="964" xr:uid="{00000000-0005-0000-0000-0000BC000000}"/>
    <cellStyle name="40 % - Akzent2 2 2 2" xfId="965" xr:uid="{00000000-0005-0000-0000-0000BD000000}"/>
    <cellStyle name="40 % - Akzent2 2 2 2 2" xfId="1309" xr:uid="{00000000-0005-0000-0000-0000BE000000}"/>
    <cellStyle name="40 % - Akzent2 2 2 2 2 2" xfId="1310" xr:uid="{00000000-0005-0000-0000-0000BF000000}"/>
    <cellStyle name="40 % - Akzent2 2 2 2 3" xfId="1311" xr:uid="{00000000-0005-0000-0000-0000C0000000}"/>
    <cellStyle name="40 % - Akzent2 2 2 2 3 2" xfId="1312" xr:uid="{00000000-0005-0000-0000-0000C1000000}"/>
    <cellStyle name="40 % - Akzent2 2 2 2 4" xfId="1313" xr:uid="{00000000-0005-0000-0000-0000C2000000}"/>
    <cellStyle name="40 % - Akzent2 2 2 3" xfId="966" xr:uid="{00000000-0005-0000-0000-0000C3000000}"/>
    <cellStyle name="40 % - Akzent2 2 2 3 2" xfId="1314" xr:uid="{00000000-0005-0000-0000-0000C4000000}"/>
    <cellStyle name="40 % - Akzent2 2 2 4" xfId="1315" xr:uid="{00000000-0005-0000-0000-0000C5000000}"/>
    <cellStyle name="40 % - Akzent2 2 2 4 2" xfId="1316" xr:uid="{00000000-0005-0000-0000-0000C6000000}"/>
    <cellStyle name="40 % - Akzent2 2 2 5" xfId="1317" xr:uid="{00000000-0005-0000-0000-0000C7000000}"/>
    <cellStyle name="40 % - Akzent2 2 2 6" xfId="9361" xr:uid="{0E0C19EA-AA51-4EC7-925A-0ED6734BD34C}"/>
    <cellStyle name="40 % - Akzent2 2 3" xfId="967" xr:uid="{00000000-0005-0000-0000-0000C8000000}"/>
    <cellStyle name="40 % - Akzent2 2 3 2" xfId="1318" xr:uid="{00000000-0005-0000-0000-0000C9000000}"/>
    <cellStyle name="40 % - Akzent2 2 3 2 2" xfId="1319" xr:uid="{00000000-0005-0000-0000-0000CA000000}"/>
    <cellStyle name="40 % - Akzent2 2 3 3" xfId="1320" xr:uid="{00000000-0005-0000-0000-0000CB000000}"/>
    <cellStyle name="40 % - Akzent2 2 3 3 2" xfId="1321" xr:uid="{00000000-0005-0000-0000-0000CC000000}"/>
    <cellStyle name="40 % - Akzent2 2 3 4" xfId="1322" xr:uid="{00000000-0005-0000-0000-0000CD000000}"/>
    <cellStyle name="40 % - Akzent2 2 4" xfId="968" xr:uid="{00000000-0005-0000-0000-0000CE000000}"/>
    <cellStyle name="40 % - Akzent2 2 4 2" xfId="1323" xr:uid="{00000000-0005-0000-0000-0000CF000000}"/>
    <cellStyle name="40 % - Akzent2 2 5" xfId="1324" xr:uid="{00000000-0005-0000-0000-0000D0000000}"/>
    <cellStyle name="40 % - Akzent2 2 5 2" xfId="1325" xr:uid="{00000000-0005-0000-0000-0000D1000000}"/>
    <cellStyle name="40 % - Akzent2 2 6" xfId="1326" xr:uid="{00000000-0005-0000-0000-0000D2000000}"/>
    <cellStyle name="40 % - Akzent2 2 7" xfId="9003" xr:uid="{F96643B9-2BF8-41C0-9908-83433B63B426}"/>
    <cellStyle name="40 % - Akzent2 3" xfId="969" xr:uid="{00000000-0005-0000-0000-0000D3000000}"/>
    <cellStyle name="40 % - Akzent3 2" xfId="9" xr:uid="{00000000-0005-0000-0000-0000D4000000}"/>
    <cellStyle name="40 % - Akzent3 2 2" xfId="970" xr:uid="{00000000-0005-0000-0000-0000D5000000}"/>
    <cellStyle name="40 % - Akzent3 2 2 2" xfId="971" xr:uid="{00000000-0005-0000-0000-0000D6000000}"/>
    <cellStyle name="40 % - Akzent3 2 2 2 2" xfId="1327" xr:uid="{00000000-0005-0000-0000-0000D7000000}"/>
    <cellStyle name="40 % - Akzent3 2 2 2 2 2" xfId="1328" xr:uid="{00000000-0005-0000-0000-0000D8000000}"/>
    <cellStyle name="40 % - Akzent3 2 2 2 3" xfId="1329" xr:uid="{00000000-0005-0000-0000-0000D9000000}"/>
    <cellStyle name="40 % - Akzent3 2 2 2 3 2" xfId="1330" xr:uid="{00000000-0005-0000-0000-0000DA000000}"/>
    <cellStyle name="40 % - Akzent3 2 2 2 4" xfId="1331" xr:uid="{00000000-0005-0000-0000-0000DB000000}"/>
    <cellStyle name="40 % - Akzent3 2 2 3" xfId="972" xr:uid="{00000000-0005-0000-0000-0000DC000000}"/>
    <cellStyle name="40 % - Akzent3 2 2 3 2" xfId="1332" xr:uid="{00000000-0005-0000-0000-0000DD000000}"/>
    <cellStyle name="40 % - Akzent3 2 2 4" xfId="1333" xr:uid="{00000000-0005-0000-0000-0000DE000000}"/>
    <cellStyle name="40 % - Akzent3 2 2 4 2" xfId="1334" xr:uid="{00000000-0005-0000-0000-0000DF000000}"/>
    <cellStyle name="40 % - Akzent3 2 2 5" xfId="1335" xr:uid="{00000000-0005-0000-0000-0000E0000000}"/>
    <cellStyle name="40 % - Akzent3 2 2 6" xfId="9362" xr:uid="{F163C00A-7C6A-4FAF-9711-28FAF162C9C2}"/>
    <cellStyle name="40 % - Akzent3 2 3" xfId="973" xr:uid="{00000000-0005-0000-0000-0000E1000000}"/>
    <cellStyle name="40 % - Akzent3 2 3 2" xfId="1336" xr:uid="{00000000-0005-0000-0000-0000E2000000}"/>
    <cellStyle name="40 % - Akzent3 2 3 2 2" xfId="1337" xr:uid="{00000000-0005-0000-0000-0000E3000000}"/>
    <cellStyle name="40 % - Akzent3 2 3 3" xfId="1338" xr:uid="{00000000-0005-0000-0000-0000E4000000}"/>
    <cellStyle name="40 % - Akzent3 2 3 3 2" xfId="1339" xr:uid="{00000000-0005-0000-0000-0000E5000000}"/>
    <cellStyle name="40 % - Akzent3 2 3 4" xfId="1340" xr:uid="{00000000-0005-0000-0000-0000E6000000}"/>
    <cellStyle name="40 % - Akzent3 2 4" xfId="974" xr:uid="{00000000-0005-0000-0000-0000E7000000}"/>
    <cellStyle name="40 % - Akzent3 2 4 2" xfId="1341" xr:uid="{00000000-0005-0000-0000-0000E8000000}"/>
    <cellStyle name="40 % - Akzent3 2 5" xfId="1342" xr:uid="{00000000-0005-0000-0000-0000E9000000}"/>
    <cellStyle name="40 % - Akzent3 2 5 2" xfId="1343" xr:uid="{00000000-0005-0000-0000-0000EA000000}"/>
    <cellStyle name="40 % - Akzent3 2 6" xfId="1344" xr:uid="{00000000-0005-0000-0000-0000EB000000}"/>
    <cellStyle name="40 % - Akzent3 2 7" xfId="9004" xr:uid="{BCB74A5E-64C6-4F0D-AE83-9D3E4EB6BCF7}"/>
    <cellStyle name="40 % - Akzent3 3" xfId="975" xr:uid="{00000000-0005-0000-0000-0000EC000000}"/>
    <cellStyle name="40 % - Akzent4 2" xfId="10" xr:uid="{00000000-0005-0000-0000-0000ED000000}"/>
    <cellStyle name="40 % - Akzent4 2 2" xfId="976" xr:uid="{00000000-0005-0000-0000-0000EE000000}"/>
    <cellStyle name="40 % - Akzent4 2 2 2" xfId="977" xr:uid="{00000000-0005-0000-0000-0000EF000000}"/>
    <cellStyle name="40 % - Akzent4 2 2 2 2" xfId="1345" xr:uid="{00000000-0005-0000-0000-0000F0000000}"/>
    <cellStyle name="40 % - Akzent4 2 2 2 2 2" xfId="1346" xr:uid="{00000000-0005-0000-0000-0000F1000000}"/>
    <cellStyle name="40 % - Akzent4 2 2 2 3" xfId="1347" xr:uid="{00000000-0005-0000-0000-0000F2000000}"/>
    <cellStyle name="40 % - Akzent4 2 2 2 3 2" xfId="1348" xr:uid="{00000000-0005-0000-0000-0000F3000000}"/>
    <cellStyle name="40 % - Akzent4 2 2 2 4" xfId="1349" xr:uid="{00000000-0005-0000-0000-0000F4000000}"/>
    <cellStyle name="40 % - Akzent4 2 2 3" xfId="978" xr:uid="{00000000-0005-0000-0000-0000F5000000}"/>
    <cellStyle name="40 % - Akzent4 2 2 3 2" xfId="1350" xr:uid="{00000000-0005-0000-0000-0000F6000000}"/>
    <cellStyle name="40 % - Akzent4 2 2 4" xfId="1351" xr:uid="{00000000-0005-0000-0000-0000F7000000}"/>
    <cellStyle name="40 % - Akzent4 2 2 4 2" xfId="1352" xr:uid="{00000000-0005-0000-0000-0000F8000000}"/>
    <cellStyle name="40 % - Akzent4 2 2 5" xfId="1353" xr:uid="{00000000-0005-0000-0000-0000F9000000}"/>
    <cellStyle name="40 % - Akzent4 2 2 6" xfId="9363" xr:uid="{068EEEF6-28D3-41D6-8678-45B889FE8177}"/>
    <cellStyle name="40 % - Akzent4 2 3" xfId="979" xr:uid="{00000000-0005-0000-0000-0000FA000000}"/>
    <cellStyle name="40 % - Akzent4 2 3 2" xfId="1354" xr:uid="{00000000-0005-0000-0000-0000FB000000}"/>
    <cellStyle name="40 % - Akzent4 2 3 2 2" xfId="1355" xr:uid="{00000000-0005-0000-0000-0000FC000000}"/>
    <cellStyle name="40 % - Akzent4 2 3 3" xfId="1356" xr:uid="{00000000-0005-0000-0000-0000FD000000}"/>
    <cellStyle name="40 % - Akzent4 2 3 3 2" xfId="1357" xr:uid="{00000000-0005-0000-0000-0000FE000000}"/>
    <cellStyle name="40 % - Akzent4 2 3 4" xfId="1358" xr:uid="{00000000-0005-0000-0000-0000FF000000}"/>
    <cellStyle name="40 % - Akzent4 2 4" xfId="980" xr:uid="{00000000-0005-0000-0000-000000010000}"/>
    <cellStyle name="40 % - Akzent4 2 4 2" xfId="1359" xr:uid="{00000000-0005-0000-0000-000001010000}"/>
    <cellStyle name="40 % - Akzent4 2 5" xfId="1360" xr:uid="{00000000-0005-0000-0000-000002010000}"/>
    <cellStyle name="40 % - Akzent4 2 5 2" xfId="1361" xr:uid="{00000000-0005-0000-0000-000003010000}"/>
    <cellStyle name="40 % - Akzent4 2 6" xfId="1362" xr:uid="{00000000-0005-0000-0000-000004010000}"/>
    <cellStyle name="40 % - Akzent4 2 7" xfId="9005" xr:uid="{BB2EFCD1-3144-4909-8D21-DDD8C926723A}"/>
    <cellStyle name="40 % - Akzent4 3" xfId="981" xr:uid="{00000000-0005-0000-0000-000005010000}"/>
    <cellStyle name="40 % - Akzent5 2" xfId="11" xr:uid="{00000000-0005-0000-0000-000006010000}"/>
    <cellStyle name="40 % - Akzent5 2 2" xfId="982" xr:uid="{00000000-0005-0000-0000-000007010000}"/>
    <cellStyle name="40 % - Akzent5 2 2 2" xfId="983" xr:uid="{00000000-0005-0000-0000-000008010000}"/>
    <cellStyle name="40 % - Akzent5 2 2 2 2" xfId="1363" xr:uid="{00000000-0005-0000-0000-000009010000}"/>
    <cellStyle name="40 % - Akzent5 2 2 2 2 2" xfId="1364" xr:uid="{00000000-0005-0000-0000-00000A010000}"/>
    <cellStyle name="40 % - Akzent5 2 2 2 3" xfId="1365" xr:uid="{00000000-0005-0000-0000-00000B010000}"/>
    <cellStyle name="40 % - Akzent5 2 2 2 3 2" xfId="1366" xr:uid="{00000000-0005-0000-0000-00000C010000}"/>
    <cellStyle name="40 % - Akzent5 2 2 2 4" xfId="1367" xr:uid="{00000000-0005-0000-0000-00000D010000}"/>
    <cellStyle name="40 % - Akzent5 2 2 3" xfId="984" xr:uid="{00000000-0005-0000-0000-00000E010000}"/>
    <cellStyle name="40 % - Akzent5 2 2 3 2" xfId="1368" xr:uid="{00000000-0005-0000-0000-00000F010000}"/>
    <cellStyle name="40 % - Akzent5 2 2 4" xfId="1369" xr:uid="{00000000-0005-0000-0000-000010010000}"/>
    <cellStyle name="40 % - Akzent5 2 2 4 2" xfId="1370" xr:uid="{00000000-0005-0000-0000-000011010000}"/>
    <cellStyle name="40 % - Akzent5 2 2 5" xfId="1371" xr:uid="{00000000-0005-0000-0000-000012010000}"/>
    <cellStyle name="40 % - Akzent5 2 2 6" xfId="9364" xr:uid="{1C5BB887-7515-407A-A09E-6F2B3B66116A}"/>
    <cellStyle name="40 % - Akzent5 2 3" xfId="985" xr:uid="{00000000-0005-0000-0000-000013010000}"/>
    <cellStyle name="40 % - Akzent5 2 3 2" xfId="1372" xr:uid="{00000000-0005-0000-0000-000014010000}"/>
    <cellStyle name="40 % - Akzent5 2 3 2 2" xfId="1373" xr:uid="{00000000-0005-0000-0000-000015010000}"/>
    <cellStyle name="40 % - Akzent5 2 3 3" xfId="1374" xr:uid="{00000000-0005-0000-0000-000016010000}"/>
    <cellStyle name="40 % - Akzent5 2 3 3 2" xfId="1375" xr:uid="{00000000-0005-0000-0000-000017010000}"/>
    <cellStyle name="40 % - Akzent5 2 3 4" xfId="1376" xr:uid="{00000000-0005-0000-0000-000018010000}"/>
    <cellStyle name="40 % - Akzent5 2 4" xfId="986" xr:uid="{00000000-0005-0000-0000-000019010000}"/>
    <cellStyle name="40 % - Akzent5 2 4 2" xfId="1377" xr:uid="{00000000-0005-0000-0000-00001A010000}"/>
    <cellStyle name="40 % - Akzent5 2 5" xfId="1378" xr:uid="{00000000-0005-0000-0000-00001B010000}"/>
    <cellStyle name="40 % - Akzent5 2 5 2" xfId="1379" xr:uid="{00000000-0005-0000-0000-00001C010000}"/>
    <cellStyle name="40 % - Akzent5 2 6" xfId="1380" xr:uid="{00000000-0005-0000-0000-00001D010000}"/>
    <cellStyle name="40 % - Akzent5 2 7" xfId="9006" xr:uid="{D88E4EAC-919B-49AC-94A1-DEB97B73965B}"/>
    <cellStyle name="40 % - Akzent5 3" xfId="987" xr:uid="{00000000-0005-0000-0000-00001E010000}"/>
    <cellStyle name="40 % - Akzent6 2" xfId="12" xr:uid="{00000000-0005-0000-0000-00001F010000}"/>
    <cellStyle name="40 % - Akzent6 2 2" xfId="988" xr:uid="{00000000-0005-0000-0000-000020010000}"/>
    <cellStyle name="40 % - Akzent6 2 2 2" xfId="989" xr:uid="{00000000-0005-0000-0000-000021010000}"/>
    <cellStyle name="40 % - Akzent6 2 2 2 2" xfId="1381" xr:uid="{00000000-0005-0000-0000-000022010000}"/>
    <cellStyle name="40 % - Akzent6 2 2 2 2 2" xfId="1382" xr:uid="{00000000-0005-0000-0000-000023010000}"/>
    <cellStyle name="40 % - Akzent6 2 2 2 3" xfId="1383" xr:uid="{00000000-0005-0000-0000-000024010000}"/>
    <cellStyle name="40 % - Akzent6 2 2 2 3 2" xfId="1384" xr:uid="{00000000-0005-0000-0000-000025010000}"/>
    <cellStyle name="40 % - Akzent6 2 2 2 4" xfId="1385" xr:uid="{00000000-0005-0000-0000-000026010000}"/>
    <cellStyle name="40 % - Akzent6 2 2 3" xfId="990" xr:uid="{00000000-0005-0000-0000-000027010000}"/>
    <cellStyle name="40 % - Akzent6 2 2 3 2" xfId="1386" xr:uid="{00000000-0005-0000-0000-000028010000}"/>
    <cellStyle name="40 % - Akzent6 2 2 4" xfId="1387" xr:uid="{00000000-0005-0000-0000-000029010000}"/>
    <cellStyle name="40 % - Akzent6 2 2 4 2" xfId="1388" xr:uid="{00000000-0005-0000-0000-00002A010000}"/>
    <cellStyle name="40 % - Akzent6 2 2 5" xfId="1389" xr:uid="{00000000-0005-0000-0000-00002B010000}"/>
    <cellStyle name="40 % - Akzent6 2 2 6" xfId="9365" xr:uid="{20EF4339-2294-47B6-BDBB-E08C80997CBD}"/>
    <cellStyle name="40 % - Akzent6 2 3" xfId="991" xr:uid="{00000000-0005-0000-0000-00002C010000}"/>
    <cellStyle name="40 % - Akzent6 2 3 2" xfId="1390" xr:uid="{00000000-0005-0000-0000-00002D010000}"/>
    <cellStyle name="40 % - Akzent6 2 3 2 2" xfId="1391" xr:uid="{00000000-0005-0000-0000-00002E010000}"/>
    <cellStyle name="40 % - Akzent6 2 3 3" xfId="1392" xr:uid="{00000000-0005-0000-0000-00002F010000}"/>
    <cellStyle name="40 % - Akzent6 2 3 3 2" xfId="1393" xr:uid="{00000000-0005-0000-0000-000030010000}"/>
    <cellStyle name="40 % - Akzent6 2 3 4" xfId="1394" xr:uid="{00000000-0005-0000-0000-000031010000}"/>
    <cellStyle name="40 % - Akzent6 2 4" xfId="992" xr:uid="{00000000-0005-0000-0000-000032010000}"/>
    <cellStyle name="40 % - Akzent6 2 4 2" xfId="1395" xr:uid="{00000000-0005-0000-0000-000033010000}"/>
    <cellStyle name="40 % - Akzent6 2 5" xfId="1396" xr:uid="{00000000-0005-0000-0000-000034010000}"/>
    <cellStyle name="40 % - Akzent6 2 5 2" xfId="1397" xr:uid="{00000000-0005-0000-0000-000035010000}"/>
    <cellStyle name="40 % - Akzent6 2 6" xfId="1398" xr:uid="{00000000-0005-0000-0000-000036010000}"/>
    <cellStyle name="40 % - Akzent6 2 7" xfId="9007" xr:uid="{B85AB0F0-C898-4D1F-BBBD-397D496F606E}"/>
    <cellStyle name="40 % - Akzent6 3" xfId="993" xr:uid="{00000000-0005-0000-0000-000037010000}"/>
    <cellStyle name="40% - Accent1 2" xfId="45" xr:uid="{00000000-0005-0000-0000-000038010000}"/>
    <cellStyle name="40% - Accent2 2" xfId="46" xr:uid="{00000000-0005-0000-0000-000039010000}"/>
    <cellStyle name="40% - Accent3 2" xfId="47" xr:uid="{00000000-0005-0000-0000-00003A010000}"/>
    <cellStyle name="40% - Accent4 2" xfId="48" xr:uid="{00000000-0005-0000-0000-00003B010000}"/>
    <cellStyle name="40% - Accent5 2" xfId="49" xr:uid="{00000000-0005-0000-0000-00003C010000}"/>
    <cellStyle name="40% - Accent6 2" xfId="50" xr:uid="{00000000-0005-0000-0000-00003D010000}"/>
    <cellStyle name="40% - Akzent1" xfId="994" xr:uid="{00000000-0005-0000-0000-00003E010000}"/>
    <cellStyle name="40% - Akzent2" xfId="995" xr:uid="{00000000-0005-0000-0000-00003F010000}"/>
    <cellStyle name="40% - Akzent3" xfId="996" xr:uid="{00000000-0005-0000-0000-000040010000}"/>
    <cellStyle name="40% - Akzent4" xfId="997" xr:uid="{00000000-0005-0000-0000-000041010000}"/>
    <cellStyle name="40% - Akzent5" xfId="998" xr:uid="{00000000-0005-0000-0000-000042010000}"/>
    <cellStyle name="40% - Akzent6" xfId="999" xr:uid="{00000000-0005-0000-0000-000043010000}"/>
    <cellStyle name="60 % - Akzent1 2" xfId="1000" xr:uid="{00000000-0005-0000-0000-000044010000}"/>
    <cellStyle name="60 % - Akzent1 3" xfId="1001" xr:uid="{00000000-0005-0000-0000-000045010000}"/>
    <cellStyle name="60 % - Akzent2 2" xfId="1002" xr:uid="{00000000-0005-0000-0000-000046010000}"/>
    <cellStyle name="60 % - Akzent2 3" xfId="1003" xr:uid="{00000000-0005-0000-0000-000047010000}"/>
    <cellStyle name="60 % - Akzent3 2" xfId="1004" xr:uid="{00000000-0005-0000-0000-000048010000}"/>
    <cellStyle name="60 % - Akzent3 3" xfId="1005" xr:uid="{00000000-0005-0000-0000-000049010000}"/>
    <cellStyle name="60 % - Akzent4 2" xfId="1006" xr:uid="{00000000-0005-0000-0000-00004A010000}"/>
    <cellStyle name="60 % - Akzent4 3" xfId="1007" xr:uid="{00000000-0005-0000-0000-00004B010000}"/>
    <cellStyle name="60 % - Akzent5 2" xfId="1008" xr:uid="{00000000-0005-0000-0000-00004C010000}"/>
    <cellStyle name="60 % - Akzent5 3" xfId="1009" xr:uid="{00000000-0005-0000-0000-00004D010000}"/>
    <cellStyle name="60 % - Akzent6 2" xfId="1010" xr:uid="{00000000-0005-0000-0000-00004E010000}"/>
    <cellStyle name="60 % - Akzent6 3" xfId="1011" xr:uid="{00000000-0005-0000-0000-00004F010000}"/>
    <cellStyle name="60% - Accent1 2" xfId="51" xr:uid="{00000000-0005-0000-0000-000050010000}"/>
    <cellStyle name="60% - Accent2 2" xfId="52" xr:uid="{00000000-0005-0000-0000-000051010000}"/>
    <cellStyle name="60% - Accent3 2" xfId="53" xr:uid="{00000000-0005-0000-0000-000052010000}"/>
    <cellStyle name="60% - Accent4 2" xfId="54" xr:uid="{00000000-0005-0000-0000-000053010000}"/>
    <cellStyle name="60% - Accent5 2" xfId="55" xr:uid="{00000000-0005-0000-0000-000054010000}"/>
    <cellStyle name="60% - Accent6 2" xfId="56" xr:uid="{00000000-0005-0000-0000-000055010000}"/>
    <cellStyle name="60% - Akzent1" xfId="1012" xr:uid="{00000000-0005-0000-0000-000056010000}"/>
    <cellStyle name="60% - Akzent2" xfId="13" xr:uid="{00000000-0005-0000-0000-000057010000}"/>
    <cellStyle name="60% - Akzent3" xfId="1013" xr:uid="{00000000-0005-0000-0000-000058010000}"/>
    <cellStyle name="60% - Akzent4" xfId="1014" xr:uid="{00000000-0005-0000-0000-000059010000}"/>
    <cellStyle name="60% - Akzent5" xfId="1015" xr:uid="{00000000-0005-0000-0000-00005A010000}"/>
    <cellStyle name="60% - Akzent6" xfId="1016" xr:uid="{00000000-0005-0000-0000-00005B010000}"/>
    <cellStyle name="Accent1 2" xfId="57" xr:uid="{00000000-0005-0000-0000-00005C010000}"/>
    <cellStyle name="Accent2 2" xfId="58" xr:uid="{00000000-0005-0000-0000-00005D010000}"/>
    <cellStyle name="Accent3 2" xfId="59" xr:uid="{00000000-0005-0000-0000-00005E010000}"/>
    <cellStyle name="Accent4 2" xfId="60" xr:uid="{00000000-0005-0000-0000-00005F010000}"/>
    <cellStyle name="Accent5 2" xfId="61" xr:uid="{00000000-0005-0000-0000-000060010000}"/>
    <cellStyle name="Accent6 2" xfId="62" xr:uid="{00000000-0005-0000-0000-000061010000}"/>
    <cellStyle name="Akzent1 2" xfId="1017" xr:uid="{00000000-0005-0000-0000-000062010000}"/>
    <cellStyle name="Akzent1 3" xfId="1018" xr:uid="{00000000-0005-0000-0000-000063010000}"/>
    <cellStyle name="Akzent2 2" xfId="1019" xr:uid="{00000000-0005-0000-0000-000064010000}"/>
    <cellStyle name="Akzent2 3" xfId="1020" xr:uid="{00000000-0005-0000-0000-000065010000}"/>
    <cellStyle name="Akzent3 2" xfId="1021" xr:uid="{00000000-0005-0000-0000-000066010000}"/>
    <cellStyle name="Akzent3 3" xfId="1022" xr:uid="{00000000-0005-0000-0000-000067010000}"/>
    <cellStyle name="Akzent4 2" xfId="1023" xr:uid="{00000000-0005-0000-0000-000068010000}"/>
    <cellStyle name="Akzent4 3" xfId="1024" xr:uid="{00000000-0005-0000-0000-000069010000}"/>
    <cellStyle name="Akzent5 2" xfId="1025" xr:uid="{00000000-0005-0000-0000-00006A010000}"/>
    <cellStyle name="Akzent5 3" xfId="1026" xr:uid="{00000000-0005-0000-0000-00006B010000}"/>
    <cellStyle name="Akzent6 2" xfId="1027" xr:uid="{00000000-0005-0000-0000-00006C010000}"/>
    <cellStyle name="Akzent6 3" xfId="1028" xr:uid="{00000000-0005-0000-0000-00006D010000}"/>
    <cellStyle name="Ausgabe 2" xfId="1029" xr:uid="{00000000-0005-0000-0000-00006E010000}"/>
    <cellStyle name="Ausgabe 3" xfId="1030" xr:uid="{00000000-0005-0000-0000-00006F010000}"/>
    <cellStyle name="Bad 2" xfId="63" xr:uid="{00000000-0005-0000-0000-000070010000}"/>
    <cellStyle name="Berechnung 2" xfId="1031" xr:uid="{00000000-0005-0000-0000-000071010000}"/>
    <cellStyle name="Berechnung 3" xfId="1032" xr:uid="{00000000-0005-0000-0000-000072010000}"/>
    <cellStyle name="Calculation 2" xfId="64" xr:uid="{00000000-0005-0000-0000-000073010000}"/>
    <cellStyle name="Check Cell 2" xfId="65" xr:uid="{00000000-0005-0000-0000-000074010000}"/>
    <cellStyle name="Comma 2" xfId="66" xr:uid="{00000000-0005-0000-0000-000075010000}"/>
    <cellStyle name="Comma 2 2" xfId="67" xr:uid="{00000000-0005-0000-0000-000076010000}"/>
    <cellStyle name="Comma 2 2 2" xfId="1399" xr:uid="{00000000-0005-0000-0000-000077010000}"/>
    <cellStyle name="Comma 2 2 2 2" xfId="9374" xr:uid="{7DA984B1-62F5-490A-A786-3D6D6B8D427C}"/>
    <cellStyle name="Comma 2 2 3" xfId="9017" xr:uid="{053B59FC-7E3F-42D0-8C3C-A8057E7FDE91}"/>
    <cellStyle name="Comma 2 3" xfId="1400" xr:uid="{00000000-0005-0000-0000-000078010000}"/>
    <cellStyle name="Comma 2 3 2" xfId="9373" xr:uid="{672ED212-F389-4D61-BE1B-5A35BAA0DE70}"/>
    <cellStyle name="Comma 2 4" xfId="9016" xr:uid="{6CA5BCAB-1066-4982-A709-BB0AF9C2FB3B}"/>
    <cellStyle name="Comma 3" xfId="68" xr:uid="{00000000-0005-0000-0000-000079010000}"/>
    <cellStyle name="Comma 3 2" xfId="9375" xr:uid="{44240A2D-8DCC-46AA-88EC-A1308420F767}"/>
    <cellStyle name="Comma 3 3" xfId="9018" xr:uid="{A10B0AE1-056E-4A2F-A6DC-110C37153B1E}"/>
    <cellStyle name="Comma 4" xfId="69" xr:uid="{00000000-0005-0000-0000-00007A010000}"/>
    <cellStyle name="Comma 4 2" xfId="9376" xr:uid="{E4704197-7E15-4B8D-9029-33FC883C101F}"/>
    <cellStyle name="Comma 4 3" xfId="9019" xr:uid="{336FEB8E-66D7-4BBB-9BDC-81F7A7DBAB6A}"/>
    <cellStyle name="Currency 2" xfId="70" xr:uid="{00000000-0005-0000-0000-00007B010000}"/>
    <cellStyle name="Currency 2 2" xfId="71" xr:uid="{00000000-0005-0000-0000-00007C010000}"/>
    <cellStyle name="Currency 2 2 2" xfId="1401" xr:uid="{00000000-0005-0000-0000-00007D010000}"/>
    <cellStyle name="Currency 2 3" xfId="72" xr:uid="{00000000-0005-0000-0000-00007E010000}"/>
    <cellStyle name="Currency 2 4" xfId="1402" xr:uid="{00000000-0005-0000-0000-00007F010000}"/>
    <cellStyle name="Currency 25" xfId="73" xr:uid="{00000000-0005-0000-0000-000080010000}"/>
    <cellStyle name="Currency 3" xfId="74" xr:uid="{00000000-0005-0000-0000-000081010000}"/>
    <cellStyle name="Currency 3 2" xfId="75" xr:uid="{00000000-0005-0000-0000-000082010000}"/>
    <cellStyle name="Currency 3 2 2" xfId="1403" xr:uid="{00000000-0005-0000-0000-000083010000}"/>
    <cellStyle name="Currency 3 3" xfId="76" xr:uid="{00000000-0005-0000-0000-000084010000}"/>
    <cellStyle name="Currency 3 3 2" xfId="9377" xr:uid="{C0C67C61-EF85-449F-A834-BAFFBE201916}"/>
    <cellStyle name="Currency 3 4" xfId="1404" xr:uid="{00000000-0005-0000-0000-000085010000}"/>
    <cellStyle name="Currency 4" xfId="77" xr:uid="{00000000-0005-0000-0000-000086010000}"/>
    <cellStyle name="Currency 5" xfId="78" xr:uid="{00000000-0005-0000-0000-000087010000}"/>
    <cellStyle name="Currency 6" xfId="79" xr:uid="{00000000-0005-0000-0000-000088010000}"/>
    <cellStyle name="Currency 7" xfId="80" xr:uid="{00000000-0005-0000-0000-000089010000}"/>
    <cellStyle name="Currency 7 2" xfId="1405" xr:uid="{00000000-0005-0000-0000-00008A010000}"/>
    <cellStyle name="Currency 7 2 2" xfId="1406" xr:uid="{00000000-0005-0000-0000-00008B010000}"/>
    <cellStyle name="Currency 7 2 2 2" xfId="1407" xr:uid="{00000000-0005-0000-0000-00008C010000}"/>
    <cellStyle name="Currency 7 2 2 2 2" xfId="1408" xr:uid="{00000000-0005-0000-0000-00008D010000}"/>
    <cellStyle name="Currency 7 2 2 3" xfId="1409" xr:uid="{00000000-0005-0000-0000-00008E010000}"/>
    <cellStyle name="Currency 7 2 2 3 2" xfId="1410" xr:uid="{00000000-0005-0000-0000-00008F010000}"/>
    <cellStyle name="Currency 7 2 2 4" xfId="1411" xr:uid="{00000000-0005-0000-0000-000090010000}"/>
    <cellStyle name="Currency 7 2 3" xfId="1412" xr:uid="{00000000-0005-0000-0000-000091010000}"/>
    <cellStyle name="Currency 7 2 3 2" xfId="1413" xr:uid="{00000000-0005-0000-0000-000092010000}"/>
    <cellStyle name="Currency 7 2 4" xfId="1414" xr:uid="{00000000-0005-0000-0000-000093010000}"/>
    <cellStyle name="Currency 7 2 4 2" xfId="1415" xr:uid="{00000000-0005-0000-0000-000094010000}"/>
    <cellStyle name="Currency 7 2 5" xfId="1416" xr:uid="{00000000-0005-0000-0000-000095010000}"/>
    <cellStyle name="Currency 7 2 6" xfId="9378" xr:uid="{4A166A9F-109B-4818-A093-8F25BED2B5E9}"/>
    <cellStyle name="Currency 7 3" xfId="1417" xr:uid="{00000000-0005-0000-0000-000096010000}"/>
    <cellStyle name="Currency 7 3 2" xfId="1418" xr:uid="{00000000-0005-0000-0000-000097010000}"/>
    <cellStyle name="Currency 7 3 2 2" xfId="1419" xr:uid="{00000000-0005-0000-0000-000098010000}"/>
    <cellStyle name="Currency 7 3 3" xfId="1420" xr:uid="{00000000-0005-0000-0000-000099010000}"/>
    <cellStyle name="Currency 7 3 3 2" xfId="1421" xr:uid="{00000000-0005-0000-0000-00009A010000}"/>
    <cellStyle name="Currency 7 3 4" xfId="1422" xr:uid="{00000000-0005-0000-0000-00009B010000}"/>
    <cellStyle name="Currency 7 4" xfId="1423" xr:uid="{00000000-0005-0000-0000-00009C010000}"/>
    <cellStyle name="Currency 7 4 2" xfId="1424" xr:uid="{00000000-0005-0000-0000-00009D010000}"/>
    <cellStyle name="Currency 7 5" xfId="1425" xr:uid="{00000000-0005-0000-0000-00009E010000}"/>
    <cellStyle name="Currency 7 5 2" xfId="1426" xr:uid="{00000000-0005-0000-0000-00009F010000}"/>
    <cellStyle name="Currency 7 6" xfId="1427" xr:uid="{00000000-0005-0000-0000-0000A0010000}"/>
    <cellStyle name="Currency 7 7" xfId="9020" xr:uid="{171DF4CF-6A9A-482D-A701-C292669A1192}"/>
    <cellStyle name="DataPilot Category" xfId="81" xr:uid="{00000000-0005-0000-0000-0000A1010000}"/>
    <cellStyle name="DataPilot Category 2" xfId="1428" xr:uid="{00000000-0005-0000-0000-0000A2010000}"/>
    <cellStyle name="Eingabe 2" xfId="1033" xr:uid="{00000000-0005-0000-0000-0000A3010000}"/>
    <cellStyle name="Eingabe 3" xfId="1034" xr:uid="{00000000-0005-0000-0000-0000A4010000}"/>
    <cellStyle name="Ergebnis 2" xfId="1035" xr:uid="{00000000-0005-0000-0000-0000A5010000}"/>
    <cellStyle name="Ergebnis 3" xfId="1036" xr:uid="{00000000-0005-0000-0000-0000A6010000}"/>
    <cellStyle name="Erklärender Text 2" xfId="1037" xr:uid="{00000000-0005-0000-0000-0000A7010000}"/>
    <cellStyle name="Erklärender Text 3" xfId="1038" xr:uid="{00000000-0005-0000-0000-0000A8010000}"/>
    <cellStyle name="Euro" xfId="14" xr:uid="{00000000-0005-0000-0000-0000A9010000}"/>
    <cellStyle name="Euro 10" xfId="82" xr:uid="{00000000-0005-0000-0000-0000AA010000}"/>
    <cellStyle name="Euro 10 2" xfId="31" xr:uid="{00000000-0005-0000-0000-0000AB010000}"/>
    <cellStyle name="Euro 10 2 2" xfId="9371" xr:uid="{921BD0C4-41FA-4956-B613-E989FA5540A0}"/>
    <cellStyle name="Euro 10 2 3" xfId="9014" xr:uid="{1661EF89-A1F3-4B4A-9A04-DC5CCB292A97}"/>
    <cellStyle name="Euro 11" xfId="912" xr:uid="{00000000-0005-0000-0000-0000AC010000}"/>
    <cellStyle name="Euro 12" xfId="1039" xr:uid="{00000000-0005-0000-0000-0000AD010000}"/>
    <cellStyle name="Euro 13" xfId="1040" xr:uid="{00000000-0005-0000-0000-0000AE010000}"/>
    <cellStyle name="Euro 2" xfId="15" xr:uid="{00000000-0005-0000-0000-0000AF010000}"/>
    <cellStyle name="Euro 2 2" xfId="83" xr:uid="{00000000-0005-0000-0000-0000B0010000}"/>
    <cellStyle name="Euro 2 3" xfId="1041" xr:uid="{00000000-0005-0000-0000-0000B1010000}"/>
    <cellStyle name="Euro 2 4" xfId="1429" xr:uid="{00000000-0005-0000-0000-0000B2010000}"/>
    <cellStyle name="Euro 3" xfId="16" xr:uid="{00000000-0005-0000-0000-0000B3010000}"/>
    <cellStyle name="Euro 3 2" xfId="1430" xr:uid="{00000000-0005-0000-0000-0000B4010000}"/>
    <cellStyle name="Euro 3 2 2" xfId="9366" xr:uid="{0C0B56CB-A368-4766-A440-14DB016496D9}"/>
    <cellStyle name="Euro 3 3" xfId="9008" xr:uid="{9F3C5C48-3908-4DE1-B28B-D807836A4C9A}"/>
    <cellStyle name="Euro 4" xfId="17" xr:uid="{00000000-0005-0000-0000-0000B5010000}"/>
    <cellStyle name="Euro 4 2" xfId="1431" xr:uid="{00000000-0005-0000-0000-0000B6010000}"/>
    <cellStyle name="Euro 4 2 2" xfId="9367" xr:uid="{2981E479-C24E-4F75-920D-65A3CBBAB163}"/>
    <cellStyle name="Euro 4 3" xfId="9009" xr:uid="{EBCAB662-20A0-467F-9129-14803DBF01DA}"/>
    <cellStyle name="Euro 5" xfId="18" xr:uid="{00000000-0005-0000-0000-0000B7010000}"/>
    <cellStyle name="Euro 5 2" xfId="32" xr:uid="{00000000-0005-0000-0000-0000B8010000}"/>
    <cellStyle name="Euro 5 2 2" xfId="910" xr:uid="{00000000-0005-0000-0000-0000B9010000}"/>
    <cellStyle name="Euro 5 3" xfId="84" xr:uid="{00000000-0005-0000-0000-0000BA010000}"/>
    <cellStyle name="Euro 6" xfId="85" xr:uid="{00000000-0005-0000-0000-0000BB010000}"/>
    <cellStyle name="Euro 6 2" xfId="86" xr:uid="{00000000-0005-0000-0000-0000BC010000}"/>
    <cellStyle name="Euro 6 2 2" xfId="1432" xr:uid="{00000000-0005-0000-0000-0000BD010000}"/>
    <cellStyle name="Euro 6 3" xfId="1433" xr:uid="{00000000-0005-0000-0000-0000BE010000}"/>
    <cellStyle name="Euro 7" xfId="87" xr:uid="{00000000-0005-0000-0000-0000BF010000}"/>
    <cellStyle name="Euro 7 2" xfId="1434" xr:uid="{00000000-0005-0000-0000-0000C0010000}"/>
    <cellStyle name="Euro 7 2 2" xfId="9379" xr:uid="{B69E238C-A7AF-4943-8930-E7EFF3D4EC9C}"/>
    <cellStyle name="Euro 7 3" xfId="9021" xr:uid="{FCA989CC-D16E-4D27-B1AA-4C739B504070}"/>
    <cellStyle name="Euro 8" xfId="88" xr:uid="{00000000-0005-0000-0000-0000C1010000}"/>
    <cellStyle name="Euro 8 2" xfId="1435" xr:uid="{00000000-0005-0000-0000-0000C2010000}"/>
    <cellStyle name="Euro 9" xfId="89" xr:uid="{00000000-0005-0000-0000-0000C3010000}"/>
    <cellStyle name="Euro 9 2" xfId="1436" xr:uid="{00000000-0005-0000-0000-0000C4010000}"/>
    <cellStyle name="Excel Built-in Normal" xfId="35" xr:uid="{00000000-0005-0000-0000-0000C5010000}"/>
    <cellStyle name="Explanatory Text 2" xfId="90" xr:uid="{00000000-0005-0000-0000-0000C6010000}"/>
    <cellStyle name="fnRegressQ" xfId="34" xr:uid="{00000000-0005-0000-0000-0000C7010000}"/>
    <cellStyle name="Good 2" xfId="91" xr:uid="{00000000-0005-0000-0000-0000C8010000}"/>
    <cellStyle name="Gut 2" xfId="1042" xr:uid="{00000000-0005-0000-0000-0000C9010000}"/>
    <cellStyle name="Gut 3" xfId="1043" xr:uid="{00000000-0005-0000-0000-0000CA010000}"/>
    <cellStyle name="Heading 1 2" xfId="92" xr:uid="{00000000-0005-0000-0000-0000CB010000}"/>
    <cellStyle name="Heading 2 2" xfId="93" xr:uid="{00000000-0005-0000-0000-0000CC010000}"/>
    <cellStyle name="Heading 3 2" xfId="94" xr:uid="{00000000-0005-0000-0000-0000CD010000}"/>
    <cellStyle name="Heading 4 2" xfId="95" xr:uid="{00000000-0005-0000-0000-0000CE010000}"/>
    <cellStyle name="Hyperlink 2" xfId="96" xr:uid="{00000000-0005-0000-0000-0000CF010000}"/>
    <cellStyle name="Hyperlink 2 2" xfId="1044" xr:uid="{00000000-0005-0000-0000-0000D0010000}"/>
    <cellStyle name="Input 2" xfId="97" xr:uid="{00000000-0005-0000-0000-0000D1010000}"/>
    <cellStyle name="Komma 2" xfId="29" xr:uid="{00000000-0005-0000-0000-0000D2010000}"/>
    <cellStyle name="Komma 2 2" xfId="1045" xr:uid="{00000000-0005-0000-0000-0000D3010000}"/>
    <cellStyle name="Komma 2 2 2" xfId="1165" xr:uid="{00000000-0005-0000-0000-0000D4010000}"/>
    <cellStyle name="Komma 2 3" xfId="1046" xr:uid="{00000000-0005-0000-0000-0000D5010000}"/>
    <cellStyle name="Komma 3" xfId="1047" xr:uid="{00000000-0005-0000-0000-0000D6010000}"/>
    <cellStyle name="Komma 3 2" xfId="1048" xr:uid="{00000000-0005-0000-0000-0000D7010000}"/>
    <cellStyle name="Komma 3 2 2" xfId="1166" xr:uid="{00000000-0005-0000-0000-0000D8010000}"/>
    <cellStyle name="Komma 3 3" xfId="1167" xr:uid="{00000000-0005-0000-0000-0000D9010000}"/>
    <cellStyle name="Linked Cell 2" xfId="98" xr:uid="{00000000-0005-0000-0000-0000DA010000}"/>
    <cellStyle name="Neutral 2" xfId="99" xr:uid="{00000000-0005-0000-0000-0000DB010000}"/>
    <cellStyle name="Neutral 2 2" xfId="1049" xr:uid="{00000000-0005-0000-0000-0000DC010000}"/>
    <cellStyle name="Neutral 3" xfId="1050" xr:uid="{00000000-0005-0000-0000-0000DD010000}"/>
    <cellStyle name="Normal" xfId="908" xr:uid="{00000000-0005-0000-0000-0000DE010000}"/>
    <cellStyle name="Normal 10" xfId="100" xr:uid="{00000000-0005-0000-0000-0000DF010000}"/>
    <cellStyle name="Normal 10 2" xfId="101" xr:uid="{00000000-0005-0000-0000-0000E0010000}"/>
    <cellStyle name="Normal 10 3" xfId="102" xr:uid="{00000000-0005-0000-0000-0000E1010000}"/>
    <cellStyle name="Normal 10 3 2" xfId="1437" xr:uid="{00000000-0005-0000-0000-0000E2010000}"/>
    <cellStyle name="Normal 11" xfId="103" xr:uid="{00000000-0005-0000-0000-0000E3010000}"/>
    <cellStyle name="Normal 11 2" xfId="104" xr:uid="{00000000-0005-0000-0000-0000E4010000}"/>
    <cellStyle name="Normal 11 2 2" xfId="1438" xr:uid="{00000000-0005-0000-0000-0000E5010000}"/>
    <cellStyle name="Normal 11 2 2 2" xfId="1439" xr:uid="{00000000-0005-0000-0000-0000E6010000}"/>
    <cellStyle name="Normal 11 2 2 2 2" xfId="1440" xr:uid="{00000000-0005-0000-0000-0000E7010000}"/>
    <cellStyle name="Normal 11 2 2 2 2 2" xfId="1441" xr:uid="{00000000-0005-0000-0000-0000E8010000}"/>
    <cellStyle name="Normal 11 2 2 2 3" xfId="1442" xr:uid="{00000000-0005-0000-0000-0000E9010000}"/>
    <cellStyle name="Normal 11 2 2 2 3 2" xfId="1443" xr:uid="{00000000-0005-0000-0000-0000EA010000}"/>
    <cellStyle name="Normal 11 2 2 2 4" xfId="1444" xr:uid="{00000000-0005-0000-0000-0000EB010000}"/>
    <cellStyle name="Normal 11 2 2 3" xfId="1445" xr:uid="{00000000-0005-0000-0000-0000EC010000}"/>
    <cellStyle name="Normal 11 2 2 3 2" xfId="1446" xr:uid="{00000000-0005-0000-0000-0000ED010000}"/>
    <cellStyle name="Normal 11 2 2 4" xfId="1447" xr:uid="{00000000-0005-0000-0000-0000EE010000}"/>
    <cellStyle name="Normal 11 2 2 4 2" xfId="1448" xr:uid="{00000000-0005-0000-0000-0000EF010000}"/>
    <cellStyle name="Normal 11 2 2 5" xfId="1449" xr:uid="{00000000-0005-0000-0000-0000F0010000}"/>
    <cellStyle name="Normal 11 2 2 6" xfId="9381" xr:uid="{B058C929-C876-4BB4-986C-57A5A26D2B93}"/>
    <cellStyle name="Normal 11 2 3" xfId="1450" xr:uid="{00000000-0005-0000-0000-0000F1010000}"/>
    <cellStyle name="Normal 11 2 3 2" xfId="1451" xr:uid="{00000000-0005-0000-0000-0000F2010000}"/>
    <cellStyle name="Normal 11 2 3 2 2" xfId="1452" xr:uid="{00000000-0005-0000-0000-0000F3010000}"/>
    <cellStyle name="Normal 11 2 3 3" xfId="1453" xr:uid="{00000000-0005-0000-0000-0000F4010000}"/>
    <cellStyle name="Normal 11 2 3 3 2" xfId="1454" xr:uid="{00000000-0005-0000-0000-0000F5010000}"/>
    <cellStyle name="Normal 11 2 3 4" xfId="1455" xr:uid="{00000000-0005-0000-0000-0000F6010000}"/>
    <cellStyle name="Normal 11 2 4" xfId="1456" xr:uid="{00000000-0005-0000-0000-0000F7010000}"/>
    <cellStyle name="Normal 11 2 4 2" xfId="1457" xr:uid="{00000000-0005-0000-0000-0000F8010000}"/>
    <cellStyle name="Normal 11 2 5" xfId="1458" xr:uid="{00000000-0005-0000-0000-0000F9010000}"/>
    <cellStyle name="Normal 11 2 5 2" xfId="1459" xr:uid="{00000000-0005-0000-0000-0000FA010000}"/>
    <cellStyle name="Normal 11 2 6" xfId="1460" xr:uid="{00000000-0005-0000-0000-0000FB010000}"/>
    <cellStyle name="Normal 11 2 7" xfId="9023" xr:uid="{3EE8DDCC-A50A-4C38-AB5B-E60153B815AD}"/>
    <cellStyle name="Normal 11 3" xfId="1461" xr:uid="{00000000-0005-0000-0000-0000FC010000}"/>
    <cellStyle name="Normal 11 3 2" xfId="1462" xr:uid="{00000000-0005-0000-0000-0000FD010000}"/>
    <cellStyle name="Normal 11 3 2 2" xfId="1463" xr:uid="{00000000-0005-0000-0000-0000FE010000}"/>
    <cellStyle name="Normal 11 3 2 2 2" xfId="1464" xr:uid="{00000000-0005-0000-0000-0000FF010000}"/>
    <cellStyle name="Normal 11 3 2 3" xfId="1465" xr:uid="{00000000-0005-0000-0000-000000020000}"/>
    <cellStyle name="Normal 11 3 2 3 2" xfId="1466" xr:uid="{00000000-0005-0000-0000-000001020000}"/>
    <cellStyle name="Normal 11 3 2 4" xfId="1467" xr:uid="{00000000-0005-0000-0000-000002020000}"/>
    <cellStyle name="Normal 11 3 3" xfId="1468" xr:uid="{00000000-0005-0000-0000-000003020000}"/>
    <cellStyle name="Normal 11 3 3 2" xfId="1469" xr:uid="{00000000-0005-0000-0000-000004020000}"/>
    <cellStyle name="Normal 11 3 4" xfId="1470" xr:uid="{00000000-0005-0000-0000-000005020000}"/>
    <cellStyle name="Normal 11 3 4 2" xfId="1471" xr:uid="{00000000-0005-0000-0000-000006020000}"/>
    <cellStyle name="Normal 11 3 5" xfId="1472" xr:uid="{00000000-0005-0000-0000-000007020000}"/>
    <cellStyle name="Normal 11 3 6" xfId="9380" xr:uid="{A787ECE4-54CC-4FBB-BAE5-379CA4AF7D20}"/>
    <cellStyle name="Normal 11 4" xfId="1473" xr:uid="{00000000-0005-0000-0000-000008020000}"/>
    <cellStyle name="Normal 11 4 2" xfId="1474" xr:uid="{00000000-0005-0000-0000-000009020000}"/>
    <cellStyle name="Normal 11 4 2 2" xfId="1475" xr:uid="{00000000-0005-0000-0000-00000A020000}"/>
    <cellStyle name="Normal 11 4 3" xfId="1476" xr:uid="{00000000-0005-0000-0000-00000B020000}"/>
    <cellStyle name="Normal 11 4 3 2" xfId="1477" xr:uid="{00000000-0005-0000-0000-00000C020000}"/>
    <cellStyle name="Normal 11 4 4" xfId="1478" xr:uid="{00000000-0005-0000-0000-00000D020000}"/>
    <cellStyle name="Normal 11 5" xfId="1479" xr:uid="{00000000-0005-0000-0000-00000E020000}"/>
    <cellStyle name="Normal 11 5 2" xfId="1480" xr:uid="{00000000-0005-0000-0000-00000F020000}"/>
    <cellStyle name="Normal 11 6" xfId="1481" xr:uid="{00000000-0005-0000-0000-000010020000}"/>
    <cellStyle name="Normal 11 6 2" xfId="1482" xr:uid="{00000000-0005-0000-0000-000011020000}"/>
    <cellStyle name="Normal 11 7" xfId="1483" xr:uid="{00000000-0005-0000-0000-000012020000}"/>
    <cellStyle name="Normal 11 8" xfId="9022" xr:uid="{B78E27B0-9F17-40BF-AB67-6F801560682E}"/>
    <cellStyle name="Normal 12" xfId="105" xr:uid="{00000000-0005-0000-0000-000013020000}"/>
    <cellStyle name="Normal 12 2" xfId="106" xr:uid="{00000000-0005-0000-0000-000014020000}"/>
    <cellStyle name="Normal 12 2 2" xfId="1484" xr:uid="{00000000-0005-0000-0000-000015020000}"/>
    <cellStyle name="Normal 12 2 2 2" xfId="1485" xr:uid="{00000000-0005-0000-0000-000016020000}"/>
    <cellStyle name="Normal 12 2 2 2 2" xfId="1486" xr:uid="{00000000-0005-0000-0000-000017020000}"/>
    <cellStyle name="Normal 12 2 2 2 2 2" xfId="1487" xr:uid="{00000000-0005-0000-0000-000018020000}"/>
    <cellStyle name="Normal 12 2 2 2 3" xfId="1488" xr:uid="{00000000-0005-0000-0000-000019020000}"/>
    <cellStyle name="Normal 12 2 2 2 3 2" xfId="1489" xr:uid="{00000000-0005-0000-0000-00001A020000}"/>
    <cellStyle name="Normal 12 2 2 2 4" xfId="1490" xr:uid="{00000000-0005-0000-0000-00001B020000}"/>
    <cellStyle name="Normal 12 2 2 3" xfId="1491" xr:uid="{00000000-0005-0000-0000-00001C020000}"/>
    <cellStyle name="Normal 12 2 2 3 2" xfId="1492" xr:uid="{00000000-0005-0000-0000-00001D020000}"/>
    <cellStyle name="Normal 12 2 2 4" xfId="1493" xr:uid="{00000000-0005-0000-0000-00001E020000}"/>
    <cellStyle name="Normal 12 2 2 4 2" xfId="1494" xr:uid="{00000000-0005-0000-0000-00001F020000}"/>
    <cellStyle name="Normal 12 2 2 5" xfId="1495" xr:uid="{00000000-0005-0000-0000-000020020000}"/>
    <cellStyle name="Normal 12 2 2 6" xfId="9383" xr:uid="{99746528-6802-485E-ACE1-874251250297}"/>
    <cellStyle name="Normal 12 2 3" xfId="1496" xr:uid="{00000000-0005-0000-0000-000021020000}"/>
    <cellStyle name="Normal 12 2 3 2" xfId="1497" xr:uid="{00000000-0005-0000-0000-000022020000}"/>
    <cellStyle name="Normal 12 2 3 2 2" xfId="1498" xr:uid="{00000000-0005-0000-0000-000023020000}"/>
    <cellStyle name="Normal 12 2 3 3" xfId="1499" xr:uid="{00000000-0005-0000-0000-000024020000}"/>
    <cellStyle name="Normal 12 2 3 3 2" xfId="1500" xr:uid="{00000000-0005-0000-0000-000025020000}"/>
    <cellStyle name="Normal 12 2 3 4" xfId="1501" xr:uid="{00000000-0005-0000-0000-000026020000}"/>
    <cellStyle name="Normal 12 2 4" xfId="1502" xr:uid="{00000000-0005-0000-0000-000027020000}"/>
    <cellStyle name="Normal 12 2 4 2" xfId="1503" xr:uid="{00000000-0005-0000-0000-000028020000}"/>
    <cellStyle name="Normal 12 2 5" xfId="1504" xr:uid="{00000000-0005-0000-0000-000029020000}"/>
    <cellStyle name="Normal 12 2 5 2" xfId="1505" xr:uid="{00000000-0005-0000-0000-00002A020000}"/>
    <cellStyle name="Normal 12 2 6" xfId="1506" xr:uid="{00000000-0005-0000-0000-00002B020000}"/>
    <cellStyle name="Normal 12 2 7" xfId="9025" xr:uid="{FFD92FD8-7B38-44F2-A4B1-C3025C40C2A3}"/>
    <cellStyle name="Normal 12 3" xfId="1507" xr:uid="{00000000-0005-0000-0000-00002C020000}"/>
    <cellStyle name="Normal 12 3 2" xfId="1508" xr:uid="{00000000-0005-0000-0000-00002D020000}"/>
    <cellStyle name="Normal 12 3 2 2" xfId="1509" xr:uid="{00000000-0005-0000-0000-00002E020000}"/>
    <cellStyle name="Normal 12 3 2 2 2" xfId="1510" xr:uid="{00000000-0005-0000-0000-00002F020000}"/>
    <cellStyle name="Normal 12 3 2 3" xfId="1511" xr:uid="{00000000-0005-0000-0000-000030020000}"/>
    <cellStyle name="Normal 12 3 2 3 2" xfId="1512" xr:uid="{00000000-0005-0000-0000-000031020000}"/>
    <cellStyle name="Normal 12 3 2 4" xfId="1513" xr:uid="{00000000-0005-0000-0000-000032020000}"/>
    <cellStyle name="Normal 12 3 3" xfId="1514" xr:uid="{00000000-0005-0000-0000-000033020000}"/>
    <cellStyle name="Normal 12 3 3 2" xfId="1515" xr:uid="{00000000-0005-0000-0000-000034020000}"/>
    <cellStyle name="Normal 12 3 4" xfId="1516" xr:uid="{00000000-0005-0000-0000-000035020000}"/>
    <cellStyle name="Normal 12 3 4 2" xfId="1517" xr:uid="{00000000-0005-0000-0000-000036020000}"/>
    <cellStyle name="Normal 12 3 5" xfId="1518" xr:uid="{00000000-0005-0000-0000-000037020000}"/>
    <cellStyle name="Normal 12 3 6" xfId="9382" xr:uid="{EEB89F04-D9E1-44AA-895D-8BF85B2C95F2}"/>
    <cellStyle name="Normal 12 4" xfId="1519" xr:uid="{00000000-0005-0000-0000-000038020000}"/>
    <cellStyle name="Normal 12 4 2" xfId="1520" xr:uid="{00000000-0005-0000-0000-000039020000}"/>
    <cellStyle name="Normal 12 4 2 2" xfId="1521" xr:uid="{00000000-0005-0000-0000-00003A020000}"/>
    <cellStyle name="Normal 12 4 3" xfId="1522" xr:uid="{00000000-0005-0000-0000-00003B020000}"/>
    <cellStyle name="Normal 12 4 3 2" xfId="1523" xr:uid="{00000000-0005-0000-0000-00003C020000}"/>
    <cellStyle name="Normal 12 4 4" xfId="1524" xr:uid="{00000000-0005-0000-0000-00003D020000}"/>
    <cellStyle name="Normal 12 5" xfId="1525" xr:uid="{00000000-0005-0000-0000-00003E020000}"/>
    <cellStyle name="Normal 12 5 2" xfId="1526" xr:uid="{00000000-0005-0000-0000-00003F020000}"/>
    <cellStyle name="Normal 12 6" xfId="1527" xr:uid="{00000000-0005-0000-0000-000040020000}"/>
    <cellStyle name="Normal 12 6 2" xfId="1528" xr:uid="{00000000-0005-0000-0000-000041020000}"/>
    <cellStyle name="Normal 12 7" xfId="1529" xr:uid="{00000000-0005-0000-0000-000042020000}"/>
    <cellStyle name="Normal 12 8" xfId="9024" xr:uid="{858479D6-67A1-46B1-B351-4A76D7AF00BF}"/>
    <cellStyle name="Normal 13" xfId="107" xr:uid="{00000000-0005-0000-0000-000043020000}"/>
    <cellStyle name="Normal 13 2" xfId="108" xr:uid="{00000000-0005-0000-0000-000044020000}"/>
    <cellStyle name="Normal 13 2 2" xfId="1530" xr:uid="{00000000-0005-0000-0000-000045020000}"/>
    <cellStyle name="Normal 13 2 2 2" xfId="1531" xr:uid="{00000000-0005-0000-0000-000046020000}"/>
    <cellStyle name="Normal 13 2 2 2 2" xfId="1532" xr:uid="{00000000-0005-0000-0000-000047020000}"/>
    <cellStyle name="Normal 13 2 2 2 2 2" xfId="1533" xr:uid="{00000000-0005-0000-0000-000048020000}"/>
    <cellStyle name="Normal 13 2 2 2 3" xfId="1534" xr:uid="{00000000-0005-0000-0000-000049020000}"/>
    <cellStyle name="Normal 13 2 2 2 3 2" xfId="1535" xr:uid="{00000000-0005-0000-0000-00004A020000}"/>
    <cellStyle name="Normal 13 2 2 2 4" xfId="1536" xr:uid="{00000000-0005-0000-0000-00004B020000}"/>
    <cellStyle name="Normal 13 2 2 3" xfId="1537" xr:uid="{00000000-0005-0000-0000-00004C020000}"/>
    <cellStyle name="Normal 13 2 2 3 2" xfId="1538" xr:uid="{00000000-0005-0000-0000-00004D020000}"/>
    <cellStyle name="Normal 13 2 2 4" xfId="1539" xr:uid="{00000000-0005-0000-0000-00004E020000}"/>
    <cellStyle name="Normal 13 2 2 4 2" xfId="1540" xr:uid="{00000000-0005-0000-0000-00004F020000}"/>
    <cellStyle name="Normal 13 2 2 5" xfId="1541" xr:uid="{00000000-0005-0000-0000-000050020000}"/>
    <cellStyle name="Normal 13 2 2 6" xfId="9385" xr:uid="{3D7E921F-F38F-4783-A7A5-1EEC49319F59}"/>
    <cellStyle name="Normal 13 2 3" xfId="1542" xr:uid="{00000000-0005-0000-0000-000051020000}"/>
    <cellStyle name="Normal 13 2 3 2" xfId="1543" xr:uid="{00000000-0005-0000-0000-000052020000}"/>
    <cellStyle name="Normal 13 2 3 2 2" xfId="1544" xr:uid="{00000000-0005-0000-0000-000053020000}"/>
    <cellStyle name="Normal 13 2 3 3" xfId="1545" xr:uid="{00000000-0005-0000-0000-000054020000}"/>
    <cellStyle name="Normal 13 2 3 3 2" xfId="1546" xr:uid="{00000000-0005-0000-0000-000055020000}"/>
    <cellStyle name="Normal 13 2 3 4" xfId="1547" xr:uid="{00000000-0005-0000-0000-000056020000}"/>
    <cellStyle name="Normal 13 2 4" xfId="1548" xr:uid="{00000000-0005-0000-0000-000057020000}"/>
    <cellStyle name="Normal 13 2 4 2" xfId="1549" xr:uid="{00000000-0005-0000-0000-000058020000}"/>
    <cellStyle name="Normal 13 2 5" xfId="1550" xr:uid="{00000000-0005-0000-0000-000059020000}"/>
    <cellStyle name="Normal 13 2 5 2" xfId="1551" xr:uid="{00000000-0005-0000-0000-00005A020000}"/>
    <cellStyle name="Normal 13 2 6" xfId="1552" xr:uid="{00000000-0005-0000-0000-00005B020000}"/>
    <cellStyle name="Normal 13 2 7" xfId="9027" xr:uid="{C9527017-3764-4AE6-B1FC-454885BD24A7}"/>
    <cellStyle name="Normal 13 3" xfId="1553" xr:uid="{00000000-0005-0000-0000-00005C020000}"/>
    <cellStyle name="Normal 13 3 2" xfId="1554" xr:uid="{00000000-0005-0000-0000-00005D020000}"/>
    <cellStyle name="Normal 13 3 2 2" xfId="1555" xr:uid="{00000000-0005-0000-0000-00005E020000}"/>
    <cellStyle name="Normal 13 3 2 2 2" xfId="1556" xr:uid="{00000000-0005-0000-0000-00005F020000}"/>
    <cellStyle name="Normal 13 3 2 3" xfId="1557" xr:uid="{00000000-0005-0000-0000-000060020000}"/>
    <cellStyle name="Normal 13 3 2 3 2" xfId="1558" xr:uid="{00000000-0005-0000-0000-000061020000}"/>
    <cellStyle name="Normal 13 3 2 4" xfId="1559" xr:uid="{00000000-0005-0000-0000-000062020000}"/>
    <cellStyle name="Normal 13 3 3" xfId="1560" xr:uid="{00000000-0005-0000-0000-000063020000}"/>
    <cellStyle name="Normal 13 3 3 2" xfId="1561" xr:uid="{00000000-0005-0000-0000-000064020000}"/>
    <cellStyle name="Normal 13 3 4" xfId="1562" xr:uid="{00000000-0005-0000-0000-000065020000}"/>
    <cellStyle name="Normal 13 3 4 2" xfId="1563" xr:uid="{00000000-0005-0000-0000-000066020000}"/>
    <cellStyle name="Normal 13 3 5" xfId="1564" xr:uid="{00000000-0005-0000-0000-000067020000}"/>
    <cellStyle name="Normal 13 3 6" xfId="9384" xr:uid="{AE6E44C6-CC97-44A5-9249-5905A11CD5FA}"/>
    <cellStyle name="Normal 13 4" xfId="1565" xr:uid="{00000000-0005-0000-0000-000068020000}"/>
    <cellStyle name="Normal 13 4 2" xfId="1566" xr:uid="{00000000-0005-0000-0000-000069020000}"/>
    <cellStyle name="Normal 13 4 2 2" xfId="1567" xr:uid="{00000000-0005-0000-0000-00006A020000}"/>
    <cellStyle name="Normal 13 4 3" xfId="1568" xr:uid="{00000000-0005-0000-0000-00006B020000}"/>
    <cellStyle name="Normal 13 4 3 2" xfId="1569" xr:uid="{00000000-0005-0000-0000-00006C020000}"/>
    <cellStyle name="Normal 13 4 4" xfId="1570" xr:uid="{00000000-0005-0000-0000-00006D020000}"/>
    <cellStyle name="Normal 13 5" xfId="1571" xr:uid="{00000000-0005-0000-0000-00006E020000}"/>
    <cellStyle name="Normal 13 5 2" xfId="1572" xr:uid="{00000000-0005-0000-0000-00006F020000}"/>
    <cellStyle name="Normal 13 6" xfId="1573" xr:uid="{00000000-0005-0000-0000-000070020000}"/>
    <cellStyle name="Normal 13 6 2" xfId="1574" xr:uid="{00000000-0005-0000-0000-000071020000}"/>
    <cellStyle name="Normal 13 7" xfId="1575" xr:uid="{00000000-0005-0000-0000-000072020000}"/>
    <cellStyle name="Normal 13 8" xfId="9026" xr:uid="{C41C41F0-A7A7-4BBF-AAC8-E462B61D1C10}"/>
    <cellStyle name="Normal 14" xfId="109" xr:uid="{00000000-0005-0000-0000-000073020000}"/>
    <cellStyle name="Normal 14 2" xfId="1576" xr:uid="{00000000-0005-0000-0000-000074020000}"/>
    <cellStyle name="Normal 15" xfId="110" xr:uid="{00000000-0005-0000-0000-000075020000}"/>
    <cellStyle name="Normal 15 2" xfId="111" xr:uid="{00000000-0005-0000-0000-000076020000}"/>
    <cellStyle name="Normal 15 2 2" xfId="1577" xr:uid="{00000000-0005-0000-0000-000077020000}"/>
    <cellStyle name="Normal 15 2 2 2" xfId="1578" xr:uid="{00000000-0005-0000-0000-000078020000}"/>
    <cellStyle name="Normal 15 2 2 2 2" xfId="1579" xr:uid="{00000000-0005-0000-0000-000079020000}"/>
    <cellStyle name="Normal 15 2 2 2 2 2" xfId="1580" xr:uid="{00000000-0005-0000-0000-00007A020000}"/>
    <cellStyle name="Normal 15 2 2 2 3" xfId="1581" xr:uid="{00000000-0005-0000-0000-00007B020000}"/>
    <cellStyle name="Normal 15 2 2 2 3 2" xfId="1582" xr:uid="{00000000-0005-0000-0000-00007C020000}"/>
    <cellStyle name="Normal 15 2 2 2 4" xfId="1583" xr:uid="{00000000-0005-0000-0000-00007D020000}"/>
    <cellStyle name="Normal 15 2 2 3" xfId="1584" xr:uid="{00000000-0005-0000-0000-00007E020000}"/>
    <cellStyle name="Normal 15 2 2 3 2" xfId="1585" xr:uid="{00000000-0005-0000-0000-00007F020000}"/>
    <cellStyle name="Normal 15 2 2 4" xfId="1586" xr:uid="{00000000-0005-0000-0000-000080020000}"/>
    <cellStyle name="Normal 15 2 2 4 2" xfId="1587" xr:uid="{00000000-0005-0000-0000-000081020000}"/>
    <cellStyle name="Normal 15 2 2 5" xfId="1588" xr:uid="{00000000-0005-0000-0000-000082020000}"/>
    <cellStyle name="Normal 15 2 2 6" xfId="9387" xr:uid="{0038B194-AD11-45AA-A2BA-A00884FAD3FF}"/>
    <cellStyle name="Normal 15 2 3" xfId="1589" xr:uid="{00000000-0005-0000-0000-000083020000}"/>
    <cellStyle name="Normal 15 2 3 2" xfId="1590" xr:uid="{00000000-0005-0000-0000-000084020000}"/>
    <cellStyle name="Normal 15 2 3 2 2" xfId="1591" xr:uid="{00000000-0005-0000-0000-000085020000}"/>
    <cellStyle name="Normal 15 2 3 3" xfId="1592" xr:uid="{00000000-0005-0000-0000-000086020000}"/>
    <cellStyle name="Normal 15 2 3 3 2" xfId="1593" xr:uid="{00000000-0005-0000-0000-000087020000}"/>
    <cellStyle name="Normal 15 2 3 4" xfId="1594" xr:uid="{00000000-0005-0000-0000-000088020000}"/>
    <cellStyle name="Normal 15 2 4" xfId="1595" xr:uid="{00000000-0005-0000-0000-000089020000}"/>
    <cellStyle name="Normal 15 2 4 2" xfId="1596" xr:uid="{00000000-0005-0000-0000-00008A020000}"/>
    <cellStyle name="Normal 15 2 5" xfId="1597" xr:uid="{00000000-0005-0000-0000-00008B020000}"/>
    <cellStyle name="Normal 15 2 5 2" xfId="1598" xr:uid="{00000000-0005-0000-0000-00008C020000}"/>
    <cellStyle name="Normal 15 2 6" xfId="1599" xr:uid="{00000000-0005-0000-0000-00008D020000}"/>
    <cellStyle name="Normal 15 2 7" xfId="9029" xr:uid="{15CA41CA-3CFC-45D6-959E-C22D2BC68986}"/>
    <cellStyle name="Normal 15 3" xfId="1600" xr:uid="{00000000-0005-0000-0000-00008E020000}"/>
    <cellStyle name="Normal 15 3 2" xfId="1601" xr:uid="{00000000-0005-0000-0000-00008F020000}"/>
    <cellStyle name="Normal 15 3 2 2" xfId="1602" xr:uid="{00000000-0005-0000-0000-000090020000}"/>
    <cellStyle name="Normal 15 3 2 2 2" xfId="1603" xr:uid="{00000000-0005-0000-0000-000091020000}"/>
    <cellStyle name="Normal 15 3 2 3" xfId="1604" xr:uid="{00000000-0005-0000-0000-000092020000}"/>
    <cellStyle name="Normal 15 3 2 3 2" xfId="1605" xr:uid="{00000000-0005-0000-0000-000093020000}"/>
    <cellStyle name="Normal 15 3 2 4" xfId="1606" xr:uid="{00000000-0005-0000-0000-000094020000}"/>
    <cellStyle name="Normal 15 3 3" xfId="1607" xr:uid="{00000000-0005-0000-0000-000095020000}"/>
    <cellStyle name="Normal 15 3 3 2" xfId="1608" xr:uid="{00000000-0005-0000-0000-000096020000}"/>
    <cellStyle name="Normal 15 3 4" xfId="1609" xr:uid="{00000000-0005-0000-0000-000097020000}"/>
    <cellStyle name="Normal 15 3 4 2" xfId="1610" xr:uid="{00000000-0005-0000-0000-000098020000}"/>
    <cellStyle name="Normal 15 3 5" xfId="1611" xr:uid="{00000000-0005-0000-0000-000099020000}"/>
    <cellStyle name="Normal 15 3 6" xfId="9386" xr:uid="{FDB06204-F318-4186-BCBA-9B009A652CEB}"/>
    <cellStyle name="Normal 15 4" xfId="1612" xr:uid="{00000000-0005-0000-0000-00009A020000}"/>
    <cellStyle name="Normal 15 4 2" xfId="1613" xr:uid="{00000000-0005-0000-0000-00009B020000}"/>
    <cellStyle name="Normal 15 4 2 2" xfId="1614" xr:uid="{00000000-0005-0000-0000-00009C020000}"/>
    <cellStyle name="Normal 15 4 3" xfId="1615" xr:uid="{00000000-0005-0000-0000-00009D020000}"/>
    <cellStyle name="Normal 15 4 3 2" xfId="1616" xr:uid="{00000000-0005-0000-0000-00009E020000}"/>
    <cellStyle name="Normal 15 4 4" xfId="1617" xr:uid="{00000000-0005-0000-0000-00009F020000}"/>
    <cellStyle name="Normal 15 5" xfId="1618" xr:uid="{00000000-0005-0000-0000-0000A0020000}"/>
    <cellStyle name="Normal 15 5 2" xfId="1619" xr:uid="{00000000-0005-0000-0000-0000A1020000}"/>
    <cellStyle name="Normal 15 6" xfId="1620" xr:uid="{00000000-0005-0000-0000-0000A2020000}"/>
    <cellStyle name="Normal 15 6 2" xfId="1621" xr:uid="{00000000-0005-0000-0000-0000A3020000}"/>
    <cellStyle name="Normal 15 7" xfId="1622" xr:uid="{00000000-0005-0000-0000-0000A4020000}"/>
    <cellStyle name="Normal 15 8" xfId="9028" xr:uid="{65E1DDC7-89DE-43FD-B9D4-D4F1422DCF63}"/>
    <cellStyle name="Normal 16" xfId="112" xr:uid="{00000000-0005-0000-0000-0000A5020000}"/>
    <cellStyle name="Normal 16 2" xfId="113" xr:uid="{00000000-0005-0000-0000-0000A6020000}"/>
    <cellStyle name="Normal 16 2 2" xfId="1623" xr:uid="{00000000-0005-0000-0000-0000A7020000}"/>
    <cellStyle name="Normal 16 2 2 2" xfId="1624" xr:uid="{00000000-0005-0000-0000-0000A8020000}"/>
    <cellStyle name="Normal 16 2 2 2 2" xfId="1625" xr:uid="{00000000-0005-0000-0000-0000A9020000}"/>
    <cellStyle name="Normal 16 2 2 2 2 2" xfId="1626" xr:uid="{00000000-0005-0000-0000-0000AA020000}"/>
    <cellStyle name="Normal 16 2 2 2 3" xfId="1627" xr:uid="{00000000-0005-0000-0000-0000AB020000}"/>
    <cellStyle name="Normal 16 2 2 2 3 2" xfId="1628" xr:uid="{00000000-0005-0000-0000-0000AC020000}"/>
    <cellStyle name="Normal 16 2 2 2 4" xfId="1629" xr:uid="{00000000-0005-0000-0000-0000AD020000}"/>
    <cellStyle name="Normal 16 2 2 3" xfId="1630" xr:uid="{00000000-0005-0000-0000-0000AE020000}"/>
    <cellStyle name="Normal 16 2 2 3 2" xfId="1631" xr:uid="{00000000-0005-0000-0000-0000AF020000}"/>
    <cellStyle name="Normal 16 2 2 4" xfId="1632" xr:uid="{00000000-0005-0000-0000-0000B0020000}"/>
    <cellStyle name="Normal 16 2 2 4 2" xfId="1633" xr:uid="{00000000-0005-0000-0000-0000B1020000}"/>
    <cellStyle name="Normal 16 2 2 5" xfId="1634" xr:uid="{00000000-0005-0000-0000-0000B2020000}"/>
    <cellStyle name="Normal 16 2 2 6" xfId="9389" xr:uid="{3E32F857-85CE-4D11-97E9-3FD97B339414}"/>
    <cellStyle name="Normal 16 2 3" xfId="1635" xr:uid="{00000000-0005-0000-0000-0000B3020000}"/>
    <cellStyle name="Normal 16 2 3 2" xfId="1636" xr:uid="{00000000-0005-0000-0000-0000B4020000}"/>
    <cellStyle name="Normal 16 2 3 2 2" xfId="1637" xr:uid="{00000000-0005-0000-0000-0000B5020000}"/>
    <cellStyle name="Normal 16 2 3 3" xfId="1638" xr:uid="{00000000-0005-0000-0000-0000B6020000}"/>
    <cellStyle name="Normal 16 2 3 3 2" xfId="1639" xr:uid="{00000000-0005-0000-0000-0000B7020000}"/>
    <cellStyle name="Normal 16 2 3 4" xfId="1640" xr:uid="{00000000-0005-0000-0000-0000B8020000}"/>
    <cellStyle name="Normal 16 2 4" xfId="1641" xr:uid="{00000000-0005-0000-0000-0000B9020000}"/>
    <cellStyle name="Normal 16 2 4 2" xfId="1642" xr:uid="{00000000-0005-0000-0000-0000BA020000}"/>
    <cellStyle name="Normal 16 2 5" xfId="1643" xr:uid="{00000000-0005-0000-0000-0000BB020000}"/>
    <cellStyle name="Normal 16 2 5 2" xfId="1644" xr:uid="{00000000-0005-0000-0000-0000BC020000}"/>
    <cellStyle name="Normal 16 2 6" xfId="1645" xr:uid="{00000000-0005-0000-0000-0000BD020000}"/>
    <cellStyle name="Normal 16 2 7" xfId="9031" xr:uid="{8A3EF917-786E-473E-A4A1-275777F3A788}"/>
    <cellStyle name="Normal 16 3" xfId="1646" xr:uid="{00000000-0005-0000-0000-0000BE020000}"/>
    <cellStyle name="Normal 16 3 2" xfId="1647" xr:uid="{00000000-0005-0000-0000-0000BF020000}"/>
    <cellStyle name="Normal 16 3 2 2" xfId="1648" xr:uid="{00000000-0005-0000-0000-0000C0020000}"/>
    <cellStyle name="Normal 16 3 2 2 2" xfId="1649" xr:uid="{00000000-0005-0000-0000-0000C1020000}"/>
    <cellStyle name="Normal 16 3 2 3" xfId="1650" xr:uid="{00000000-0005-0000-0000-0000C2020000}"/>
    <cellStyle name="Normal 16 3 2 3 2" xfId="1651" xr:uid="{00000000-0005-0000-0000-0000C3020000}"/>
    <cellStyle name="Normal 16 3 2 4" xfId="1652" xr:uid="{00000000-0005-0000-0000-0000C4020000}"/>
    <cellStyle name="Normal 16 3 3" xfId="1653" xr:uid="{00000000-0005-0000-0000-0000C5020000}"/>
    <cellStyle name="Normal 16 3 3 2" xfId="1654" xr:uid="{00000000-0005-0000-0000-0000C6020000}"/>
    <cellStyle name="Normal 16 3 4" xfId="1655" xr:uid="{00000000-0005-0000-0000-0000C7020000}"/>
    <cellStyle name="Normal 16 3 4 2" xfId="1656" xr:uid="{00000000-0005-0000-0000-0000C8020000}"/>
    <cellStyle name="Normal 16 3 5" xfId="1657" xr:uid="{00000000-0005-0000-0000-0000C9020000}"/>
    <cellStyle name="Normal 16 3 6" xfId="9388" xr:uid="{654C527B-5B92-49CC-972C-EBDAEFB65ADE}"/>
    <cellStyle name="Normal 16 4" xfId="1658" xr:uid="{00000000-0005-0000-0000-0000CA020000}"/>
    <cellStyle name="Normal 16 4 2" xfId="1659" xr:uid="{00000000-0005-0000-0000-0000CB020000}"/>
    <cellStyle name="Normal 16 4 2 2" xfId="1660" xr:uid="{00000000-0005-0000-0000-0000CC020000}"/>
    <cellStyle name="Normal 16 4 3" xfId="1661" xr:uid="{00000000-0005-0000-0000-0000CD020000}"/>
    <cellStyle name="Normal 16 4 3 2" xfId="1662" xr:uid="{00000000-0005-0000-0000-0000CE020000}"/>
    <cellStyle name="Normal 16 4 4" xfId="1663" xr:uid="{00000000-0005-0000-0000-0000CF020000}"/>
    <cellStyle name="Normal 16 5" xfId="1664" xr:uid="{00000000-0005-0000-0000-0000D0020000}"/>
    <cellStyle name="Normal 16 5 2" xfId="1665" xr:uid="{00000000-0005-0000-0000-0000D1020000}"/>
    <cellStyle name="Normal 16 6" xfId="1666" xr:uid="{00000000-0005-0000-0000-0000D2020000}"/>
    <cellStyle name="Normal 16 6 2" xfId="1667" xr:uid="{00000000-0005-0000-0000-0000D3020000}"/>
    <cellStyle name="Normal 16 7" xfId="1668" xr:uid="{00000000-0005-0000-0000-0000D4020000}"/>
    <cellStyle name="Normal 16 8" xfId="9030" xr:uid="{C63B857C-89BF-42EC-806E-615EE803B2B5}"/>
    <cellStyle name="Normal 17" xfId="114" xr:uid="{00000000-0005-0000-0000-0000D5020000}"/>
    <cellStyle name="Normal 17 2" xfId="115" xr:uid="{00000000-0005-0000-0000-0000D6020000}"/>
    <cellStyle name="Normal 17 2 2" xfId="1669" xr:uid="{00000000-0005-0000-0000-0000D7020000}"/>
    <cellStyle name="Normal 17 2 2 2" xfId="1670" xr:uid="{00000000-0005-0000-0000-0000D8020000}"/>
    <cellStyle name="Normal 17 2 2 2 2" xfId="1671" xr:uid="{00000000-0005-0000-0000-0000D9020000}"/>
    <cellStyle name="Normal 17 2 2 2 2 2" xfId="1672" xr:uid="{00000000-0005-0000-0000-0000DA020000}"/>
    <cellStyle name="Normal 17 2 2 2 3" xfId="1673" xr:uid="{00000000-0005-0000-0000-0000DB020000}"/>
    <cellStyle name="Normal 17 2 2 2 3 2" xfId="1674" xr:uid="{00000000-0005-0000-0000-0000DC020000}"/>
    <cellStyle name="Normal 17 2 2 2 4" xfId="1675" xr:uid="{00000000-0005-0000-0000-0000DD020000}"/>
    <cellStyle name="Normal 17 2 2 3" xfId="1676" xr:uid="{00000000-0005-0000-0000-0000DE020000}"/>
    <cellStyle name="Normal 17 2 2 3 2" xfId="1677" xr:uid="{00000000-0005-0000-0000-0000DF020000}"/>
    <cellStyle name="Normal 17 2 2 4" xfId="1678" xr:uid="{00000000-0005-0000-0000-0000E0020000}"/>
    <cellStyle name="Normal 17 2 2 4 2" xfId="1679" xr:uid="{00000000-0005-0000-0000-0000E1020000}"/>
    <cellStyle name="Normal 17 2 2 5" xfId="1680" xr:uid="{00000000-0005-0000-0000-0000E2020000}"/>
    <cellStyle name="Normal 17 2 2 6" xfId="9391" xr:uid="{100C269D-384A-425F-82B2-0B7C41D5B5C7}"/>
    <cellStyle name="Normal 17 2 3" xfId="1681" xr:uid="{00000000-0005-0000-0000-0000E3020000}"/>
    <cellStyle name="Normal 17 2 3 2" xfId="1682" xr:uid="{00000000-0005-0000-0000-0000E4020000}"/>
    <cellStyle name="Normal 17 2 3 2 2" xfId="1683" xr:uid="{00000000-0005-0000-0000-0000E5020000}"/>
    <cellStyle name="Normal 17 2 3 3" xfId="1684" xr:uid="{00000000-0005-0000-0000-0000E6020000}"/>
    <cellStyle name="Normal 17 2 3 3 2" xfId="1685" xr:uid="{00000000-0005-0000-0000-0000E7020000}"/>
    <cellStyle name="Normal 17 2 3 4" xfId="1686" xr:uid="{00000000-0005-0000-0000-0000E8020000}"/>
    <cellStyle name="Normal 17 2 4" xfId="1687" xr:uid="{00000000-0005-0000-0000-0000E9020000}"/>
    <cellStyle name="Normal 17 2 4 2" xfId="1688" xr:uid="{00000000-0005-0000-0000-0000EA020000}"/>
    <cellStyle name="Normal 17 2 5" xfId="1689" xr:uid="{00000000-0005-0000-0000-0000EB020000}"/>
    <cellStyle name="Normal 17 2 5 2" xfId="1690" xr:uid="{00000000-0005-0000-0000-0000EC020000}"/>
    <cellStyle name="Normal 17 2 6" xfId="1691" xr:uid="{00000000-0005-0000-0000-0000ED020000}"/>
    <cellStyle name="Normal 17 2 7" xfId="9033" xr:uid="{6A078FD6-13A1-4024-8692-2598E3B5C7B1}"/>
    <cellStyle name="Normal 17 3" xfId="1692" xr:uid="{00000000-0005-0000-0000-0000EE020000}"/>
    <cellStyle name="Normal 17 3 2" xfId="1693" xr:uid="{00000000-0005-0000-0000-0000EF020000}"/>
    <cellStyle name="Normal 17 3 2 2" xfId="1694" xr:uid="{00000000-0005-0000-0000-0000F0020000}"/>
    <cellStyle name="Normal 17 3 2 2 2" xfId="1695" xr:uid="{00000000-0005-0000-0000-0000F1020000}"/>
    <cellStyle name="Normal 17 3 2 3" xfId="1696" xr:uid="{00000000-0005-0000-0000-0000F2020000}"/>
    <cellStyle name="Normal 17 3 2 3 2" xfId="1697" xr:uid="{00000000-0005-0000-0000-0000F3020000}"/>
    <cellStyle name="Normal 17 3 2 4" xfId="1698" xr:uid="{00000000-0005-0000-0000-0000F4020000}"/>
    <cellStyle name="Normal 17 3 3" xfId="1699" xr:uid="{00000000-0005-0000-0000-0000F5020000}"/>
    <cellStyle name="Normal 17 3 3 2" xfId="1700" xr:uid="{00000000-0005-0000-0000-0000F6020000}"/>
    <cellStyle name="Normal 17 3 4" xfId="1701" xr:uid="{00000000-0005-0000-0000-0000F7020000}"/>
    <cellStyle name="Normal 17 3 4 2" xfId="1702" xr:uid="{00000000-0005-0000-0000-0000F8020000}"/>
    <cellStyle name="Normal 17 3 5" xfId="1703" xr:uid="{00000000-0005-0000-0000-0000F9020000}"/>
    <cellStyle name="Normal 17 3 6" xfId="9390" xr:uid="{0B707C46-0954-4F37-985B-3BA4D5FEA9F6}"/>
    <cellStyle name="Normal 17 4" xfId="1704" xr:uid="{00000000-0005-0000-0000-0000FA020000}"/>
    <cellStyle name="Normal 17 4 2" xfId="1705" xr:uid="{00000000-0005-0000-0000-0000FB020000}"/>
    <cellStyle name="Normal 17 4 2 2" xfId="1706" xr:uid="{00000000-0005-0000-0000-0000FC020000}"/>
    <cellStyle name="Normal 17 4 3" xfId="1707" xr:uid="{00000000-0005-0000-0000-0000FD020000}"/>
    <cellStyle name="Normal 17 4 3 2" xfId="1708" xr:uid="{00000000-0005-0000-0000-0000FE020000}"/>
    <cellStyle name="Normal 17 4 4" xfId="1709" xr:uid="{00000000-0005-0000-0000-0000FF020000}"/>
    <cellStyle name="Normal 17 5" xfId="1710" xr:uid="{00000000-0005-0000-0000-000000030000}"/>
    <cellStyle name="Normal 17 5 2" xfId="1711" xr:uid="{00000000-0005-0000-0000-000001030000}"/>
    <cellStyle name="Normal 17 6" xfId="1712" xr:uid="{00000000-0005-0000-0000-000002030000}"/>
    <cellStyle name="Normal 17 6 2" xfId="1713" xr:uid="{00000000-0005-0000-0000-000003030000}"/>
    <cellStyle name="Normal 17 7" xfId="1714" xr:uid="{00000000-0005-0000-0000-000004030000}"/>
    <cellStyle name="Normal 17 8" xfId="9032" xr:uid="{97D8FDFE-AC88-4A6B-8EF0-7F7C94D8F544}"/>
    <cellStyle name="Normal 18" xfId="116" xr:uid="{00000000-0005-0000-0000-000005030000}"/>
    <cellStyle name="Normal 18 2" xfId="117" xr:uid="{00000000-0005-0000-0000-000006030000}"/>
    <cellStyle name="Normal 18 2 2" xfId="1715" xr:uid="{00000000-0005-0000-0000-000007030000}"/>
    <cellStyle name="Normal 18 2 2 2" xfId="1716" xr:uid="{00000000-0005-0000-0000-000008030000}"/>
    <cellStyle name="Normal 18 2 2 2 2" xfId="1717" xr:uid="{00000000-0005-0000-0000-000009030000}"/>
    <cellStyle name="Normal 18 2 2 2 2 2" xfId="1718" xr:uid="{00000000-0005-0000-0000-00000A030000}"/>
    <cellStyle name="Normal 18 2 2 2 3" xfId="1719" xr:uid="{00000000-0005-0000-0000-00000B030000}"/>
    <cellStyle name="Normal 18 2 2 2 3 2" xfId="1720" xr:uid="{00000000-0005-0000-0000-00000C030000}"/>
    <cellStyle name="Normal 18 2 2 2 4" xfId="1721" xr:uid="{00000000-0005-0000-0000-00000D030000}"/>
    <cellStyle name="Normal 18 2 2 3" xfId="1722" xr:uid="{00000000-0005-0000-0000-00000E030000}"/>
    <cellStyle name="Normal 18 2 2 3 2" xfId="1723" xr:uid="{00000000-0005-0000-0000-00000F030000}"/>
    <cellStyle name="Normal 18 2 2 4" xfId="1724" xr:uid="{00000000-0005-0000-0000-000010030000}"/>
    <cellStyle name="Normal 18 2 2 4 2" xfId="1725" xr:uid="{00000000-0005-0000-0000-000011030000}"/>
    <cellStyle name="Normal 18 2 2 5" xfId="1726" xr:uid="{00000000-0005-0000-0000-000012030000}"/>
    <cellStyle name="Normal 18 2 2 6" xfId="9393" xr:uid="{A618C4C0-C96A-415C-B3FA-083E4345B99B}"/>
    <cellStyle name="Normal 18 2 3" xfId="1727" xr:uid="{00000000-0005-0000-0000-000013030000}"/>
    <cellStyle name="Normal 18 2 3 2" xfId="1728" xr:uid="{00000000-0005-0000-0000-000014030000}"/>
    <cellStyle name="Normal 18 2 3 2 2" xfId="1729" xr:uid="{00000000-0005-0000-0000-000015030000}"/>
    <cellStyle name="Normal 18 2 3 3" xfId="1730" xr:uid="{00000000-0005-0000-0000-000016030000}"/>
    <cellStyle name="Normal 18 2 3 3 2" xfId="1731" xr:uid="{00000000-0005-0000-0000-000017030000}"/>
    <cellStyle name="Normal 18 2 3 4" xfId="1732" xr:uid="{00000000-0005-0000-0000-000018030000}"/>
    <cellStyle name="Normal 18 2 4" xfId="1733" xr:uid="{00000000-0005-0000-0000-000019030000}"/>
    <cellStyle name="Normal 18 2 4 2" xfId="1734" xr:uid="{00000000-0005-0000-0000-00001A030000}"/>
    <cellStyle name="Normal 18 2 5" xfId="1735" xr:uid="{00000000-0005-0000-0000-00001B030000}"/>
    <cellStyle name="Normal 18 2 5 2" xfId="1736" xr:uid="{00000000-0005-0000-0000-00001C030000}"/>
    <cellStyle name="Normal 18 2 6" xfId="1737" xr:uid="{00000000-0005-0000-0000-00001D030000}"/>
    <cellStyle name="Normal 18 2 7" xfId="9035" xr:uid="{DF37DBC0-50E5-4C8B-A693-407A804B38A8}"/>
    <cellStyle name="Normal 18 3" xfId="1738" xr:uid="{00000000-0005-0000-0000-00001E030000}"/>
    <cellStyle name="Normal 18 3 2" xfId="1739" xr:uid="{00000000-0005-0000-0000-00001F030000}"/>
    <cellStyle name="Normal 18 3 2 2" xfId="1740" xr:uid="{00000000-0005-0000-0000-000020030000}"/>
    <cellStyle name="Normal 18 3 2 2 2" xfId="1741" xr:uid="{00000000-0005-0000-0000-000021030000}"/>
    <cellStyle name="Normal 18 3 2 3" xfId="1742" xr:uid="{00000000-0005-0000-0000-000022030000}"/>
    <cellStyle name="Normal 18 3 2 3 2" xfId="1743" xr:uid="{00000000-0005-0000-0000-000023030000}"/>
    <cellStyle name="Normal 18 3 2 4" xfId="1744" xr:uid="{00000000-0005-0000-0000-000024030000}"/>
    <cellStyle name="Normal 18 3 3" xfId="1745" xr:uid="{00000000-0005-0000-0000-000025030000}"/>
    <cellStyle name="Normal 18 3 3 2" xfId="1746" xr:uid="{00000000-0005-0000-0000-000026030000}"/>
    <cellStyle name="Normal 18 3 4" xfId="1747" xr:uid="{00000000-0005-0000-0000-000027030000}"/>
    <cellStyle name="Normal 18 3 4 2" xfId="1748" xr:uid="{00000000-0005-0000-0000-000028030000}"/>
    <cellStyle name="Normal 18 3 5" xfId="1749" xr:uid="{00000000-0005-0000-0000-000029030000}"/>
    <cellStyle name="Normal 18 3 6" xfId="9392" xr:uid="{FB6F0EFA-3153-4067-87AF-E4852C113DD4}"/>
    <cellStyle name="Normal 18 4" xfId="1750" xr:uid="{00000000-0005-0000-0000-00002A030000}"/>
    <cellStyle name="Normal 18 4 2" xfId="1751" xr:uid="{00000000-0005-0000-0000-00002B030000}"/>
    <cellStyle name="Normal 18 4 2 2" xfId="1752" xr:uid="{00000000-0005-0000-0000-00002C030000}"/>
    <cellStyle name="Normal 18 4 3" xfId="1753" xr:uid="{00000000-0005-0000-0000-00002D030000}"/>
    <cellStyle name="Normal 18 4 3 2" xfId="1754" xr:uid="{00000000-0005-0000-0000-00002E030000}"/>
    <cellStyle name="Normal 18 4 4" xfId="1755" xr:uid="{00000000-0005-0000-0000-00002F030000}"/>
    <cellStyle name="Normal 18 5" xfId="1756" xr:uid="{00000000-0005-0000-0000-000030030000}"/>
    <cellStyle name="Normal 18 5 2" xfId="1757" xr:uid="{00000000-0005-0000-0000-000031030000}"/>
    <cellStyle name="Normal 18 6" xfId="1758" xr:uid="{00000000-0005-0000-0000-000032030000}"/>
    <cellStyle name="Normal 18 6 2" xfId="1759" xr:uid="{00000000-0005-0000-0000-000033030000}"/>
    <cellStyle name="Normal 18 7" xfId="1760" xr:uid="{00000000-0005-0000-0000-000034030000}"/>
    <cellStyle name="Normal 18 8" xfId="9034" xr:uid="{EC75D930-6D7B-4B37-B815-847A9BF085BA}"/>
    <cellStyle name="Normal 19" xfId="118" xr:uid="{00000000-0005-0000-0000-000035030000}"/>
    <cellStyle name="Normal 19 2" xfId="119" xr:uid="{00000000-0005-0000-0000-000036030000}"/>
    <cellStyle name="Normal 19 2 2" xfId="1761" xr:uid="{00000000-0005-0000-0000-000037030000}"/>
    <cellStyle name="Normal 19 2 2 2" xfId="1762" xr:uid="{00000000-0005-0000-0000-000038030000}"/>
    <cellStyle name="Normal 19 2 2 2 2" xfId="1763" xr:uid="{00000000-0005-0000-0000-000039030000}"/>
    <cellStyle name="Normal 19 2 2 2 2 2" xfId="1764" xr:uid="{00000000-0005-0000-0000-00003A030000}"/>
    <cellStyle name="Normal 19 2 2 2 3" xfId="1765" xr:uid="{00000000-0005-0000-0000-00003B030000}"/>
    <cellStyle name="Normal 19 2 2 2 3 2" xfId="1766" xr:uid="{00000000-0005-0000-0000-00003C030000}"/>
    <cellStyle name="Normal 19 2 2 2 4" xfId="1767" xr:uid="{00000000-0005-0000-0000-00003D030000}"/>
    <cellStyle name="Normal 19 2 2 3" xfId="1768" xr:uid="{00000000-0005-0000-0000-00003E030000}"/>
    <cellStyle name="Normal 19 2 2 3 2" xfId="1769" xr:uid="{00000000-0005-0000-0000-00003F030000}"/>
    <cellStyle name="Normal 19 2 2 4" xfId="1770" xr:uid="{00000000-0005-0000-0000-000040030000}"/>
    <cellStyle name="Normal 19 2 2 4 2" xfId="1771" xr:uid="{00000000-0005-0000-0000-000041030000}"/>
    <cellStyle name="Normal 19 2 2 5" xfId="1772" xr:uid="{00000000-0005-0000-0000-000042030000}"/>
    <cellStyle name="Normal 19 2 2 6" xfId="9395" xr:uid="{C02F912D-E827-4058-A762-3FE9C24547E4}"/>
    <cellStyle name="Normal 19 2 3" xfId="1773" xr:uid="{00000000-0005-0000-0000-000043030000}"/>
    <cellStyle name="Normal 19 2 3 2" xfId="1774" xr:uid="{00000000-0005-0000-0000-000044030000}"/>
    <cellStyle name="Normal 19 2 3 2 2" xfId="1775" xr:uid="{00000000-0005-0000-0000-000045030000}"/>
    <cellStyle name="Normal 19 2 3 3" xfId="1776" xr:uid="{00000000-0005-0000-0000-000046030000}"/>
    <cellStyle name="Normal 19 2 3 3 2" xfId="1777" xr:uid="{00000000-0005-0000-0000-000047030000}"/>
    <cellStyle name="Normal 19 2 3 4" xfId="1778" xr:uid="{00000000-0005-0000-0000-000048030000}"/>
    <cellStyle name="Normal 19 2 4" xfId="1779" xr:uid="{00000000-0005-0000-0000-000049030000}"/>
    <cellStyle name="Normal 19 2 4 2" xfId="1780" xr:uid="{00000000-0005-0000-0000-00004A030000}"/>
    <cellStyle name="Normal 19 2 5" xfId="1781" xr:uid="{00000000-0005-0000-0000-00004B030000}"/>
    <cellStyle name="Normal 19 2 5 2" xfId="1782" xr:uid="{00000000-0005-0000-0000-00004C030000}"/>
    <cellStyle name="Normal 19 2 6" xfId="1783" xr:uid="{00000000-0005-0000-0000-00004D030000}"/>
    <cellStyle name="Normal 19 2 7" xfId="9037" xr:uid="{FE4453A1-A6AF-466F-87BA-5B96603FDD16}"/>
    <cellStyle name="Normal 19 3" xfId="1784" xr:uid="{00000000-0005-0000-0000-00004E030000}"/>
    <cellStyle name="Normal 19 3 2" xfId="1785" xr:uid="{00000000-0005-0000-0000-00004F030000}"/>
    <cellStyle name="Normal 19 3 2 2" xfId="1786" xr:uid="{00000000-0005-0000-0000-000050030000}"/>
    <cellStyle name="Normal 19 3 2 2 2" xfId="1787" xr:uid="{00000000-0005-0000-0000-000051030000}"/>
    <cellStyle name="Normal 19 3 2 3" xfId="1788" xr:uid="{00000000-0005-0000-0000-000052030000}"/>
    <cellStyle name="Normal 19 3 2 3 2" xfId="1789" xr:uid="{00000000-0005-0000-0000-000053030000}"/>
    <cellStyle name="Normal 19 3 2 4" xfId="1790" xr:uid="{00000000-0005-0000-0000-000054030000}"/>
    <cellStyle name="Normal 19 3 3" xfId="1791" xr:uid="{00000000-0005-0000-0000-000055030000}"/>
    <cellStyle name="Normal 19 3 3 2" xfId="1792" xr:uid="{00000000-0005-0000-0000-000056030000}"/>
    <cellStyle name="Normal 19 3 4" xfId="1793" xr:uid="{00000000-0005-0000-0000-000057030000}"/>
    <cellStyle name="Normal 19 3 4 2" xfId="1794" xr:uid="{00000000-0005-0000-0000-000058030000}"/>
    <cellStyle name="Normal 19 3 5" xfId="1795" xr:uid="{00000000-0005-0000-0000-000059030000}"/>
    <cellStyle name="Normal 19 3 6" xfId="9394" xr:uid="{857EBAA4-BA4D-4A68-8705-3C1BA86B990F}"/>
    <cellStyle name="Normal 19 4" xfId="1796" xr:uid="{00000000-0005-0000-0000-00005A030000}"/>
    <cellStyle name="Normal 19 4 2" xfId="1797" xr:uid="{00000000-0005-0000-0000-00005B030000}"/>
    <cellStyle name="Normal 19 4 2 2" xfId="1798" xr:uid="{00000000-0005-0000-0000-00005C030000}"/>
    <cellStyle name="Normal 19 4 3" xfId="1799" xr:uid="{00000000-0005-0000-0000-00005D030000}"/>
    <cellStyle name="Normal 19 4 3 2" xfId="1800" xr:uid="{00000000-0005-0000-0000-00005E030000}"/>
    <cellStyle name="Normal 19 4 4" xfId="1801" xr:uid="{00000000-0005-0000-0000-00005F030000}"/>
    <cellStyle name="Normal 19 5" xfId="1802" xr:uid="{00000000-0005-0000-0000-000060030000}"/>
    <cellStyle name="Normal 19 5 2" xfId="1803" xr:uid="{00000000-0005-0000-0000-000061030000}"/>
    <cellStyle name="Normal 19 6" xfId="1804" xr:uid="{00000000-0005-0000-0000-000062030000}"/>
    <cellStyle name="Normal 19 6 2" xfId="1805" xr:uid="{00000000-0005-0000-0000-000063030000}"/>
    <cellStyle name="Normal 19 7" xfId="1806" xr:uid="{00000000-0005-0000-0000-000064030000}"/>
    <cellStyle name="Normal 19 8" xfId="9036" xr:uid="{EF390763-4D60-4876-BAD8-07CA96523C38}"/>
    <cellStyle name="Normal 2" xfId="120" xr:uid="{00000000-0005-0000-0000-000065030000}"/>
    <cellStyle name="Normal 2 10" xfId="121" xr:uid="{00000000-0005-0000-0000-000066030000}"/>
    <cellStyle name="Normal 2 10 2" xfId="122" xr:uid="{00000000-0005-0000-0000-000067030000}"/>
    <cellStyle name="Normal 2 10 2 2" xfId="1807" xr:uid="{00000000-0005-0000-0000-000068030000}"/>
    <cellStyle name="Normal 2 10 2 2 2" xfId="1808" xr:uid="{00000000-0005-0000-0000-000069030000}"/>
    <cellStyle name="Normal 2 10 2 2 2 2" xfId="1809" xr:uid="{00000000-0005-0000-0000-00006A030000}"/>
    <cellStyle name="Normal 2 10 2 2 2 2 2" xfId="1810" xr:uid="{00000000-0005-0000-0000-00006B030000}"/>
    <cellStyle name="Normal 2 10 2 2 2 3" xfId="1811" xr:uid="{00000000-0005-0000-0000-00006C030000}"/>
    <cellStyle name="Normal 2 10 2 2 2 3 2" xfId="1812" xr:uid="{00000000-0005-0000-0000-00006D030000}"/>
    <cellStyle name="Normal 2 10 2 2 2 4" xfId="1813" xr:uid="{00000000-0005-0000-0000-00006E030000}"/>
    <cellStyle name="Normal 2 10 2 2 3" xfId="1814" xr:uid="{00000000-0005-0000-0000-00006F030000}"/>
    <cellStyle name="Normal 2 10 2 2 3 2" xfId="1815" xr:uid="{00000000-0005-0000-0000-000070030000}"/>
    <cellStyle name="Normal 2 10 2 2 4" xfId="1816" xr:uid="{00000000-0005-0000-0000-000071030000}"/>
    <cellStyle name="Normal 2 10 2 2 4 2" xfId="1817" xr:uid="{00000000-0005-0000-0000-000072030000}"/>
    <cellStyle name="Normal 2 10 2 2 5" xfId="1818" xr:uid="{00000000-0005-0000-0000-000073030000}"/>
    <cellStyle name="Normal 2 10 2 2 6" xfId="9397" xr:uid="{3826DC8C-5DC2-4F84-AEB7-4F0D20B11BDF}"/>
    <cellStyle name="Normal 2 10 2 3" xfId="1819" xr:uid="{00000000-0005-0000-0000-000074030000}"/>
    <cellStyle name="Normal 2 10 2 3 2" xfId="1820" xr:uid="{00000000-0005-0000-0000-000075030000}"/>
    <cellStyle name="Normal 2 10 2 3 2 2" xfId="1821" xr:uid="{00000000-0005-0000-0000-000076030000}"/>
    <cellStyle name="Normal 2 10 2 3 3" xfId="1822" xr:uid="{00000000-0005-0000-0000-000077030000}"/>
    <cellStyle name="Normal 2 10 2 3 3 2" xfId="1823" xr:uid="{00000000-0005-0000-0000-000078030000}"/>
    <cellStyle name="Normal 2 10 2 3 4" xfId="1824" xr:uid="{00000000-0005-0000-0000-000079030000}"/>
    <cellStyle name="Normal 2 10 2 4" xfId="1825" xr:uid="{00000000-0005-0000-0000-00007A030000}"/>
    <cellStyle name="Normal 2 10 2 4 2" xfId="1826" xr:uid="{00000000-0005-0000-0000-00007B030000}"/>
    <cellStyle name="Normal 2 10 2 5" xfId="1827" xr:uid="{00000000-0005-0000-0000-00007C030000}"/>
    <cellStyle name="Normal 2 10 2 5 2" xfId="1828" xr:uid="{00000000-0005-0000-0000-00007D030000}"/>
    <cellStyle name="Normal 2 10 2 6" xfId="1829" xr:uid="{00000000-0005-0000-0000-00007E030000}"/>
    <cellStyle name="Normal 2 10 2 7" xfId="9039" xr:uid="{9E49C39E-F263-420F-A590-0A026D987EFE}"/>
    <cellStyle name="Normal 2 10 3" xfId="1830" xr:uid="{00000000-0005-0000-0000-00007F030000}"/>
    <cellStyle name="Normal 2 10 3 2" xfId="1831" xr:uid="{00000000-0005-0000-0000-000080030000}"/>
    <cellStyle name="Normal 2 10 3 2 2" xfId="1832" xr:uid="{00000000-0005-0000-0000-000081030000}"/>
    <cellStyle name="Normal 2 10 3 2 2 2" xfId="1833" xr:uid="{00000000-0005-0000-0000-000082030000}"/>
    <cellStyle name="Normal 2 10 3 2 3" xfId="1834" xr:uid="{00000000-0005-0000-0000-000083030000}"/>
    <cellStyle name="Normal 2 10 3 2 3 2" xfId="1835" xr:uid="{00000000-0005-0000-0000-000084030000}"/>
    <cellStyle name="Normal 2 10 3 2 4" xfId="1836" xr:uid="{00000000-0005-0000-0000-000085030000}"/>
    <cellStyle name="Normal 2 10 3 3" xfId="1837" xr:uid="{00000000-0005-0000-0000-000086030000}"/>
    <cellStyle name="Normal 2 10 3 3 2" xfId="1838" xr:uid="{00000000-0005-0000-0000-000087030000}"/>
    <cellStyle name="Normal 2 10 3 4" xfId="1839" xr:uid="{00000000-0005-0000-0000-000088030000}"/>
    <cellStyle name="Normal 2 10 3 4 2" xfId="1840" xr:uid="{00000000-0005-0000-0000-000089030000}"/>
    <cellStyle name="Normal 2 10 3 5" xfId="1841" xr:uid="{00000000-0005-0000-0000-00008A030000}"/>
    <cellStyle name="Normal 2 10 3 6" xfId="9396" xr:uid="{5E03AD15-E1AB-495A-BF7F-3EAF755FC41E}"/>
    <cellStyle name="Normal 2 10 4" xfId="1842" xr:uid="{00000000-0005-0000-0000-00008B030000}"/>
    <cellStyle name="Normal 2 10 4 2" xfId="1843" xr:uid="{00000000-0005-0000-0000-00008C030000}"/>
    <cellStyle name="Normal 2 10 4 2 2" xfId="1844" xr:uid="{00000000-0005-0000-0000-00008D030000}"/>
    <cellStyle name="Normal 2 10 4 3" xfId="1845" xr:uid="{00000000-0005-0000-0000-00008E030000}"/>
    <cellStyle name="Normal 2 10 4 3 2" xfId="1846" xr:uid="{00000000-0005-0000-0000-00008F030000}"/>
    <cellStyle name="Normal 2 10 4 4" xfId="1847" xr:uid="{00000000-0005-0000-0000-000090030000}"/>
    <cellStyle name="Normal 2 10 5" xfId="1848" xr:uid="{00000000-0005-0000-0000-000091030000}"/>
    <cellStyle name="Normal 2 10 5 2" xfId="1849" xr:uid="{00000000-0005-0000-0000-000092030000}"/>
    <cellStyle name="Normal 2 10 6" xfId="1850" xr:uid="{00000000-0005-0000-0000-000093030000}"/>
    <cellStyle name="Normal 2 10 6 2" xfId="1851" xr:uid="{00000000-0005-0000-0000-000094030000}"/>
    <cellStyle name="Normal 2 10 7" xfId="1852" xr:uid="{00000000-0005-0000-0000-000095030000}"/>
    <cellStyle name="Normal 2 10 8" xfId="9038" xr:uid="{40DA8B73-C673-4F0F-A42F-8930CB8079A0}"/>
    <cellStyle name="Normal 2 11" xfId="123" xr:uid="{00000000-0005-0000-0000-000096030000}"/>
    <cellStyle name="Normal 2 11 2" xfId="124" xr:uid="{00000000-0005-0000-0000-000097030000}"/>
    <cellStyle name="Normal 2 11 2 2" xfId="1853" xr:uid="{00000000-0005-0000-0000-000098030000}"/>
    <cellStyle name="Normal 2 11 2 2 2" xfId="1854" xr:uid="{00000000-0005-0000-0000-000099030000}"/>
    <cellStyle name="Normal 2 11 2 2 2 2" xfId="1855" xr:uid="{00000000-0005-0000-0000-00009A030000}"/>
    <cellStyle name="Normal 2 11 2 2 2 2 2" xfId="1856" xr:uid="{00000000-0005-0000-0000-00009B030000}"/>
    <cellStyle name="Normal 2 11 2 2 2 3" xfId="1857" xr:uid="{00000000-0005-0000-0000-00009C030000}"/>
    <cellStyle name="Normal 2 11 2 2 2 3 2" xfId="1858" xr:uid="{00000000-0005-0000-0000-00009D030000}"/>
    <cellStyle name="Normal 2 11 2 2 2 4" xfId="1859" xr:uid="{00000000-0005-0000-0000-00009E030000}"/>
    <cellStyle name="Normal 2 11 2 2 3" xfId="1860" xr:uid="{00000000-0005-0000-0000-00009F030000}"/>
    <cellStyle name="Normal 2 11 2 2 3 2" xfId="1861" xr:uid="{00000000-0005-0000-0000-0000A0030000}"/>
    <cellStyle name="Normal 2 11 2 2 4" xfId="1862" xr:uid="{00000000-0005-0000-0000-0000A1030000}"/>
    <cellStyle name="Normal 2 11 2 2 4 2" xfId="1863" xr:uid="{00000000-0005-0000-0000-0000A2030000}"/>
    <cellStyle name="Normal 2 11 2 2 5" xfId="1864" xr:uid="{00000000-0005-0000-0000-0000A3030000}"/>
    <cellStyle name="Normal 2 11 2 2 6" xfId="9399" xr:uid="{6F799FCF-E894-4AFC-841B-C9353AFE7548}"/>
    <cellStyle name="Normal 2 11 2 3" xfId="1865" xr:uid="{00000000-0005-0000-0000-0000A4030000}"/>
    <cellStyle name="Normal 2 11 2 3 2" xfId="1866" xr:uid="{00000000-0005-0000-0000-0000A5030000}"/>
    <cellStyle name="Normal 2 11 2 3 2 2" xfId="1867" xr:uid="{00000000-0005-0000-0000-0000A6030000}"/>
    <cellStyle name="Normal 2 11 2 3 3" xfId="1868" xr:uid="{00000000-0005-0000-0000-0000A7030000}"/>
    <cellStyle name="Normal 2 11 2 3 3 2" xfId="1869" xr:uid="{00000000-0005-0000-0000-0000A8030000}"/>
    <cellStyle name="Normal 2 11 2 3 4" xfId="1870" xr:uid="{00000000-0005-0000-0000-0000A9030000}"/>
    <cellStyle name="Normal 2 11 2 4" xfId="1871" xr:uid="{00000000-0005-0000-0000-0000AA030000}"/>
    <cellStyle name="Normal 2 11 2 4 2" xfId="1872" xr:uid="{00000000-0005-0000-0000-0000AB030000}"/>
    <cellStyle name="Normal 2 11 2 5" xfId="1873" xr:uid="{00000000-0005-0000-0000-0000AC030000}"/>
    <cellStyle name="Normal 2 11 2 5 2" xfId="1874" xr:uid="{00000000-0005-0000-0000-0000AD030000}"/>
    <cellStyle name="Normal 2 11 2 6" xfId="1875" xr:uid="{00000000-0005-0000-0000-0000AE030000}"/>
    <cellStyle name="Normal 2 11 2 7" xfId="9041" xr:uid="{BBDD10BA-8D20-4063-AFC3-1EA51B1DCC44}"/>
    <cellStyle name="Normal 2 11 3" xfId="1876" xr:uid="{00000000-0005-0000-0000-0000AF030000}"/>
    <cellStyle name="Normal 2 11 3 2" xfId="1877" xr:uid="{00000000-0005-0000-0000-0000B0030000}"/>
    <cellStyle name="Normal 2 11 3 2 2" xfId="1878" xr:uid="{00000000-0005-0000-0000-0000B1030000}"/>
    <cellStyle name="Normal 2 11 3 2 2 2" xfId="1879" xr:uid="{00000000-0005-0000-0000-0000B2030000}"/>
    <cellStyle name="Normal 2 11 3 2 3" xfId="1880" xr:uid="{00000000-0005-0000-0000-0000B3030000}"/>
    <cellStyle name="Normal 2 11 3 2 3 2" xfId="1881" xr:uid="{00000000-0005-0000-0000-0000B4030000}"/>
    <cellStyle name="Normal 2 11 3 2 4" xfId="1882" xr:uid="{00000000-0005-0000-0000-0000B5030000}"/>
    <cellStyle name="Normal 2 11 3 3" xfId="1883" xr:uid="{00000000-0005-0000-0000-0000B6030000}"/>
    <cellStyle name="Normal 2 11 3 3 2" xfId="1884" xr:uid="{00000000-0005-0000-0000-0000B7030000}"/>
    <cellStyle name="Normal 2 11 3 4" xfId="1885" xr:uid="{00000000-0005-0000-0000-0000B8030000}"/>
    <cellStyle name="Normal 2 11 3 4 2" xfId="1886" xr:uid="{00000000-0005-0000-0000-0000B9030000}"/>
    <cellStyle name="Normal 2 11 3 5" xfId="1887" xr:uid="{00000000-0005-0000-0000-0000BA030000}"/>
    <cellStyle name="Normal 2 11 3 6" xfId="9398" xr:uid="{93EF0E0A-A130-4B2B-AF7C-874C183E810D}"/>
    <cellStyle name="Normal 2 11 4" xfId="1888" xr:uid="{00000000-0005-0000-0000-0000BB030000}"/>
    <cellStyle name="Normal 2 11 4 2" xfId="1889" xr:uid="{00000000-0005-0000-0000-0000BC030000}"/>
    <cellStyle name="Normal 2 11 4 2 2" xfId="1890" xr:uid="{00000000-0005-0000-0000-0000BD030000}"/>
    <cellStyle name="Normal 2 11 4 3" xfId="1891" xr:uid="{00000000-0005-0000-0000-0000BE030000}"/>
    <cellStyle name="Normal 2 11 4 3 2" xfId="1892" xr:uid="{00000000-0005-0000-0000-0000BF030000}"/>
    <cellStyle name="Normal 2 11 4 4" xfId="1893" xr:uid="{00000000-0005-0000-0000-0000C0030000}"/>
    <cellStyle name="Normal 2 11 5" xfId="1894" xr:uid="{00000000-0005-0000-0000-0000C1030000}"/>
    <cellStyle name="Normal 2 11 5 2" xfId="1895" xr:uid="{00000000-0005-0000-0000-0000C2030000}"/>
    <cellStyle name="Normal 2 11 6" xfId="1896" xr:uid="{00000000-0005-0000-0000-0000C3030000}"/>
    <cellStyle name="Normal 2 11 6 2" xfId="1897" xr:uid="{00000000-0005-0000-0000-0000C4030000}"/>
    <cellStyle name="Normal 2 11 7" xfId="1898" xr:uid="{00000000-0005-0000-0000-0000C5030000}"/>
    <cellStyle name="Normal 2 11 8" xfId="9040" xr:uid="{02B8185B-2F9A-4737-AAE9-A43ACB8857CC}"/>
    <cellStyle name="Normal 2 12" xfId="125" xr:uid="{00000000-0005-0000-0000-0000C6030000}"/>
    <cellStyle name="Normal 2 12 2" xfId="126" xr:uid="{00000000-0005-0000-0000-0000C7030000}"/>
    <cellStyle name="Normal 2 12 2 2" xfId="1899" xr:uid="{00000000-0005-0000-0000-0000C8030000}"/>
    <cellStyle name="Normal 2 12 2 2 2" xfId="1900" xr:uid="{00000000-0005-0000-0000-0000C9030000}"/>
    <cellStyle name="Normal 2 12 2 2 2 2" xfId="1901" xr:uid="{00000000-0005-0000-0000-0000CA030000}"/>
    <cellStyle name="Normal 2 12 2 2 2 2 2" xfId="1902" xr:uid="{00000000-0005-0000-0000-0000CB030000}"/>
    <cellStyle name="Normal 2 12 2 2 2 3" xfId="1903" xr:uid="{00000000-0005-0000-0000-0000CC030000}"/>
    <cellStyle name="Normal 2 12 2 2 2 3 2" xfId="1904" xr:uid="{00000000-0005-0000-0000-0000CD030000}"/>
    <cellStyle name="Normal 2 12 2 2 2 4" xfId="1905" xr:uid="{00000000-0005-0000-0000-0000CE030000}"/>
    <cellStyle name="Normal 2 12 2 2 3" xfId="1906" xr:uid="{00000000-0005-0000-0000-0000CF030000}"/>
    <cellStyle name="Normal 2 12 2 2 3 2" xfId="1907" xr:uid="{00000000-0005-0000-0000-0000D0030000}"/>
    <cellStyle name="Normal 2 12 2 2 4" xfId="1908" xr:uid="{00000000-0005-0000-0000-0000D1030000}"/>
    <cellStyle name="Normal 2 12 2 2 4 2" xfId="1909" xr:uid="{00000000-0005-0000-0000-0000D2030000}"/>
    <cellStyle name="Normal 2 12 2 2 5" xfId="1910" xr:uid="{00000000-0005-0000-0000-0000D3030000}"/>
    <cellStyle name="Normal 2 12 2 2 6" xfId="9401" xr:uid="{36F6EEAA-16D0-49D4-AC1A-CE1AD83860BA}"/>
    <cellStyle name="Normal 2 12 2 3" xfId="1911" xr:uid="{00000000-0005-0000-0000-0000D4030000}"/>
    <cellStyle name="Normal 2 12 2 3 2" xfId="1912" xr:uid="{00000000-0005-0000-0000-0000D5030000}"/>
    <cellStyle name="Normal 2 12 2 3 2 2" xfId="1913" xr:uid="{00000000-0005-0000-0000-0000D6030000}"/>
    <cellStyle name="Normal 2 12 2 3 3" xfId="1914" xr:uid="{00000000-0005-0000-0000-0000D7030000}"/>
    <cellStyle name="Normal 2 12 2 3 3 2" xfId="1915" xr:uid="{00000000-0005-0000-0000-0000D8030000}"/>
    <cellStyle name="Normal 2 12 2 3 4" xfId="1916" xr:uid="{00000000-0005-0000-0000-0000D9030000}"/>
    <cellStyle name="Normal 2 12 2 4" xfId="1917" xr:uid="{00000000-0005-0000-0000-0000DA030000}"/>
    <cellStyle name="Normal 2 12 2 4 2" xfId="1918" xr:uid="{00000000-0005-0000-0000-0000DB030000}"/>
    <cellStyle name="Normal 2 12 2 5" xfId="1919" xr:uid="{00000000-0005-0000-0000-0000DC030000}"/>
    <cellStyle name="Normal 2 12 2 5 2" xfId="1920" xr:uid="{00000000-0005-0000-0000-0000DD030000}"/>
    <cellStyle name="Normal 2 12 2 6" xfId="1921" xr:uid="{00000000-0005-0000-0000-0000DE030000}"/>
    <cellStyle name="Normal 2 12 2 7" xfId="9043" xr:uid="{840FFAF7-DE6F-406C-A2A9-EBBDF687F317}"/>
    <cellStyle name="Normal 2 12 3" xfId="1922" xr:uid="{00000000-0005-0000-0000-0000DF030000}"/>
    <cellStyle name="Normal 2 12 3 2" xfId="1923" xr:uid="{00000000-0005-0000-0000-0000E0030000}"/>
    <cellStyle name="Normal 2 12 3 2 2" xfId="1924" xr:uid="{00000000-0005-0000-0000-0000E1030000}"/>
    <cellStyle name="Normal 2 12 3 2 2 2" xfId="1925" xr:uid="{00000000-0005-0000-0000-0000E2030000}"/>
    <cellStyle name="Normal 2 12 3 2 3" xfId="1926" xr:uid="{00000000-0005-0000-0000-0000E3030000}"/>
    <cellStyle name="Normal 2 12 3 2 3 2" xfId="1927" xr:uid="{00000000-0005-0000-0000-0000E4030000}"/>
    <cellStyle name="Normal 2 12 3 2 4" xfId="1928" xr:uid="{00000000-0005-0000-0000-0000E5030000}"/>
    <cellStyle name="Normal 2 12 3 3" xfId="1929" xr:uid="{00000000-0005-0000-0000-0000E6030000}"/>
    <cellStyle name="Normal 2 12 3 3 2" xfId="1930" xr:uid="{00000000-0005-0000-0000-0000E7030000}"/>
    <cellStyle name="Normal 2 12 3 4" xfId="1931" xr:uid="{00000000-0005-0000-0000-0000E8030000}"/>
    <cellStyle name="Normal 2 12 3 4 2" xfId="1932" xr:uid="{00000000-0005-0000-0000-0000E9030000}"/>
    <cellStyle name="Normal 2 12 3 5" xfId="1933" xr:uid="{00000000-0005-0000-0000-0000EA030000}"/>
    <cellStyle name="Normal 2 12 3 6" xfId="9400" xr:uid="{F24C2AF0-1D2D-423D-A04F-A757E429AA31}"/>
    <cellStyle name="Normal 2 12 4" xfId="1934" xr:uid="{00000000-0005-0000-0000-0000EB030000}"/>
    <cellStyle name="Normal 2 12 4 2" xfId="1935" xr:uid="{00000000-0005-0000-0000-0000EC030000}"/>
    <cellStyle name="Normal 2 12 4 2 2" xfId="1936" xr:uid="{00000000-0005-0000-0000-0000ED030000}"/>
    <cellStyle name="Normal 2 12 4 3" xfId="1937" xr:uid="{00000000-0005-0000-0000-0000EE030000}"/>
    <cellStyle name="Normal 2 12 4 3 2" xfId="1938" xr:uid="{00000000-0005-0000-0000-0000EF030000}"/>
    <cellStyle name="Normal 2 12 4 4" xfId="1939" xr:uid="{00000000-0005-0000-0000-0000F0030000}"/>
    <cellStyle name="Normal 2 12 5" xfId="1940" xr:uid="{00000000-0005-0000-0000-0000F1030000}"/>
    <cellStyle name="Normal 2 12 5 2" xfId="1941" xr:uid="{00000000-0005-0000-0000-0000F2030000}"/>
    <cellStyle name="Normal 2 12 6" xfId="1942" xr:uid="{00000000-0005-0000-0000-0000F3030000}"/>
    <cellStyle name="Normal 2 12 6 2" xfId="1943" xr:uid="{00000000-0005-0000-0000-0000F4030000}"/>
    <cellStyle name="Normal 2 12 7" xfId="1944" xr:uid="{00000000-0005-0000-0000-0000F5030000}"/>
    <cellStyle name="Normal 2 12 8" xfId="9042" xr:uid="{F9C7CA31-AC23-4691-849D-98DB538BA2AE}"/>
    <cellStyle name="Normal 2 13" xfId="127" xr:uid="{00000000-0005-0000-0000-0000F6030000}"/>
    <cellStyle name="Normal 2 13 2" xfId="128" xr:uid="{00000000-0005-0000-0000-0000F7030000}"/>
    <cellStyle name="Normal 2 13 2 2" xfId="1945" xr:uid="{00000000-0005-0000-0000-0000F8030000}"/>
    <cellStyle name="Normal 2 13 2 2 2" xfId="1946" xr:uid="{00000000-0005-0000-0000-0000F9030000}"/>
    <cellStyle name="Normal 2 13 2 2 2 2" xfId="1947" xr:uid="{00000000-0005-0000-0000-0000FA030000}"/>
    <cellStyle name="Normal 2 13 2 2 2 2 2" xfId="1948" xr:uid="{00000000-0005-0000-0000-0000FB030000}"/>
    <cellStyle name="Normal 2 13 2 2 2 3" xfId="1949" xr:uid="{00000000-0005-0000-0000-0000FC030000}"/>
    <cellStyle name="Normal 2 13 2 2 2 3 2" xfId="1950" xr:uid="{00000000-0005-0000-0000-0000FD030000}"/>
    <cellStyle name="Normal 2 13 2 2 2 4" xfId="1951" xr:uid="{00000000-0005-0000-0000-0000FE030000}"/>
    <cellStyle name="Normal 2 13 2 2 3" xfId="1952" xr:uid="{00000000-0005-0000-0000-0000FF030000}"/>
    <cellStyle name="Normal 2 13 2 2 3 2" xfId="1953" xr:uid="{00000000-0005-0000-0000-000000040000}"/>
    <cellStyle name="Normal 2 13 2 2 4" xfId="1954" xr:uid="{00000000-0005-0000-0000-000001040000}"/>
    <cellStyle name="Normal 2 13 2 2 4 2" xfId="1955" xr:uid="{00000000-0005-0000-0000-000002040000}"/>
    <cellStyle name="Normal 2 13 2 2 5" xfId="1956" xr:uid="{00000000-0005-0000-0000-000003040000}"/>
    <cellStyle name="Normal 2 13 2 2 6" xfId="9403" xr:uid="{1D97101C-369B-4593-A083-EDB5A2CA01A4}"/>
    <cellStyle name="Normal 2 13 2 3" xfId="1957" xr:uid="{00000000-0005-0000-0000-000004040000}"/>
    <cellStyle name="Normal 2 13 2 3 2" xfId="1958" xr:uid="{00000000-0005-0000-0000-000005040000}"/>
    <cellStyle name="Normal 2 13 2 3 2 2" xfId="1959" xr:uid="{00000000-0005-0000-0000-000006040000}"/>
    <cellStyle name="Normal 2 13 2 3 3" xfId="1960" xr:uid="{00000000-0005-0000-0000-000007040000}"/>
    <cellStyle name="Normal 2 13 2 3 3 2" xfId="1961" xr:uid="{00000000-0005-0000-0000-000008040000}"/>
    <cellStyle name="Normal 2 13 2 3 4" xfId="1962" xr:uid="{00000000-0005-0000-0000-000009040000}"/>
    <cellStyle name="Normal 2 13 2 4" xfId="1963" xr:uid="{00000000-0005-0000-0000-00000A040000}"/>
    <cellStyle name="Normal 2 13 2 4 2" xfId="1964" xr:uid="{00000000-0005-0000-0000-00000B040000}"/>
    <cellStyle name="Normal 2 13 2 5" xfId="1965" xr:uid="{00000000-0005-0000-0000-00000C040000}"/>
    <cellStyle name="Normal 2 13 2 5 2" xfId="1966" xr:uid="{00000000-0005-0000-0000-00000D040000}"/>
    <cellStyle name="Normal 2 13 2 6" xfId="1967" xr:uid="{00000000-0005-0000-0000-00000E040000}"/>
    <cellStyle name="Normal 2 13 2 7" xfId="9045" xr:uid="{A012225F-73B7-4549-B526-E4D5E6AEF42E}"/>
    <cellStyle name="Normal 2 13 3" xfId="1968" xr:uid="{00000000-0005-0000-0000-00000F040000}"/>
    <cellStyle name="Normal 2 13 3 2" xfId="1969" xr:uid="{00000000-0005-0000-0000-000010040000}"/>
    <cellStyle name="Normal 2 13 3 2 2" xfId="1970" xr:uid="{00000000-0005-0000-0000-000011040000}"/>
    <cellStyle name="Normal 2 13 3 2 2 2" xfId="1971" xr:uid="{00000000-0005-0000-0000-000012040000}"/>
    <cellStyle name="Normal 2 13 3 2 3" xfId="1972" xr:uid="{00000000-0005-0000-0000-000013040000}"/>
    <cellStyle name="Normal 2 13 3 2 3 2" xfId="1973" xr:uid="{00000000-0005-0000-0000-000014040000}"/>
    <cellStyle name="Normal 2 13 3 2 4" xfId="1974" xr:uid="{00000000-0005-0000-0000-000015040000}"/>
    <cellStyle name="Normal 2 13 3 3" xfId="1975" xr:uid="{00000000-0005-0000-0000-000016040000}"/>
    <cellStyle name="Normal 2 13 3 3 2" xfId="1976" xr:uid="{00000000-0005-0000-0000-000017040000}"/>
    <cellStyle name="Normal 2 13 3 4" xfId="1977" xr:uid="{00000000-0005-0000-0000-000018040000}"/>
    <cellStyle name="Normal 2 13 3 4 2" xfId="1978" xr:uid="{00000000-0005-0000-0000-000019040000}"/>
    <cellStyle name="Normal 2 13 3 5" xfId="1979" xr:uid="{00000000-0005-0000-0000-00001A040000}"/>
    <cellStyle name="Normal 2 13 3 6" xfId="9402" xr:uid="{33577C9D-D729-4365-A14A-41D5D611B2F5}"/>
    <cellStyle name="Normal 2 13 4" xfId="1980" xr:uid="{00000000-0005-0000-0000-00001B040000}"/>
    <cellStyle name="Normal 2 13 4 2" xfId="1981" xr:uid="{00000000-0005-0000-0000-00001C040000}"/>
    <cellStyle name="Normal 2 13 4 2 2" xfId="1982" xr:uid="{00000000-0005-0000-0000-00001D040000}"/>
    <cellStyle name="Normal 2 13 4 3" xfId="1983" xr:uid="{00000000-0005-0000-0000-00001E040000}"/>
    <cellStyle name="Normal 2 13 4 3 2" xfId="1984" xr:uid="{00000000-0005-0000-0000-00001F040000}"/>
    <cellStyle name="Normal 2 13 4 4" xfId="1985" xr:uid="{00000000-0005-0000-0000-000020040000}"/>
    <cellStyle name="Normal 2 13 5" xfId="1986" xr:uid="{00000000-0005-0000-0000-000021040000}"/>
    <cellStyle name="Normal 2 13 5 2" xfId="1987" xr:uid="{00000000-0005-0000-0000-000022040000}"/>
    <cellStyle name="Normal 2 13 6" xfId="1988" xr:uid="{00000000-0005-0000-0000-000023040000}"/>
    <cellStyle name="Normal 2 13 6 2" xfId="1989" xr:uid="{00000000-0005-0000-0000-000024040000}"/>
    <cellStyle name="Normal 2 13 7" xfId="1990" xr:uid="{00000000-0005-0000-0000-000025040000}"/>
    <cellStyle name="Normal 2 13 8" xfId="9044" xr:uid="{9A7B03E2-E4E7-4C38-B586-5D7BFB6528FD}"/>
    <cellStyle name="Normal 2 14" xfId="129" xr:uid="{00000000-0005-0000-0000-000026040000}"/>
    <cellStyle name="Normal 2 14 2" xfId="130" xr:uid="{00000000-0005-0000-0000-000027040000}"/>
    <cellStyle name="Normal 2 14 2 2" xfId="1991" xr:uid="{00000000-0005-0000-0000-000028040000}"/>
    <cellStyle name="Normal 2 14 2 2 2" xfId="1992" xr:uid="{00000000-0005-0000-0000-000029040000}"/>
    <cellStyle name="Normal 2 14 2 2 2 2" xfId="1993" xr:uid="{00000000-0005-0000-0000-00002A040000}"/>
    <cellStyle name="Normal 2 14 2 2 2 2 2" xfId="1994" xr:uid="{00000000-0005-0000-0000-00002B040000}"/>
    <cellStyle name="Normal 2 14 2 2 2 3" xfId="1995" xr:uid="{00000000-0005-0000-0000-00002C040000}"/>
    <cellStyle name="Normal 2 14 2 2 2 3 2" xfId="1996" xr:uid="{00000000-0005-0000-0000-00002D040000}"/>
    <cellStyle name="Normal 2 14 2 2 2 4" xfId="1997" xr:uid="{00000000-0005-0000-0000-00002E040000}"/>
    <cellStyle name="Normal 2 14 2 2 3" xfId="1998" xr:uid="{00000000-0005-0000-0000-00002F040000}"/>
    <cellStyle name="Normal 2 14 2 2 3 2" xfId="1999" xr:uid="{00000000-0005-0000-0000-000030040000}"/>
    <cellStyle name="Normal 2 14 2 2 4" xfId="2000" xr:uid="{00000000-0005-0000-0000-000031040000}"/>
    <cellStyle name="Normal 2 14 2 2 4 2" xfId="2001" xr:uid="{00000000-0005-0000-0000-000032040000}"/>
    <cellStyle name="Normal 2 14 2 2 5" xfId="2002" xr:uid="{00000000-0005-0000-0000-000033040000}"/>
    <cellStyle name="Normal 2 14 2 2 6" xfId="9405" xr:uid="{567ACA6C-AAB3-4474-BE45-462B35DD7C48}"/>
    <cellStyle name="Normal 2 14 2 3" xfId="2003" xr:uid="{00000000-0005-0000-0000-000034040000}"/>
    <cellStyle name="Normal 2 14 2 3 2" xfId="2004" xr:uid="{00000000-0005-0000-0000-000035040000}"/>
    <cellStyle name="Normal 2 14 2 3 2 2" xfId="2005" xr:uid="{00000000-0005-0000-0000-000036040000}"/>
    <cellStyle name="Normal 2 14 2 3 3" xfId="2006" xr:uid="{00000000-0005-0000-0000-000037040000}"/>
    <cellStyle name="Normal 2 14 2 3 3 2" xfId="2007" xr:uid="{00000000-0005-0000-0000-000038040000}"/>
    <cellStyle name="Normal 2 14 2 3 4" xfId="2008" xr:uid="{00000000-0005-0000-0000-000039040000}"/>
    <cellStyle name="Normal 2 14 2 4" xfId="2009" xr:uid="{00000000-0005-0000-0000-00003A040000}"/>
    <cellStyle name="Normal 2 14 2 4 2" xfId="2010" xr:uid="{00000000-0005-0000-0000-00003B040000}"/>
    <cellStyle name="Normal 2 14 2 5" xfId="2011" xr:uid="{00000000-0005-0000-0000-00003C040000}"/>
    <cellStyle name="Normal 2 14 2 5 2" xfId="2012" xr:uid="{00000000-0005-0000-0000-00003D040000}"/>
    <cellStyle name="Normal 2 14 2 6" xfId="2013" xr:uid="{00000000-0005-0000-0000-00003E040000}"/>
    <cellStyle name="Normal 2 14 2 7" xfId="9047" xr:uid="{F163E93C-DEDD-4E04-BD82-E67A99514E96}"/>
    <cellStyle name="Normal 2 14 3" xfId="2014" xr:uid="{00000000-0005-0000-0000-00003F040000}"/>
    <cellStyle name="Normal 2 14 3 2" xfId="2015" xr:uid="{00000000-0005-0000-0000-000040040000}"/>
    <cellStyle name="Normal 2 14 3 2 2" xfId="2016" xr:uid="{00000000-0005-0000-0000-000041040000}"/>
    <cellStyle name="Normal 2 14 3 2 2 2" xfId="2017" xr:uid="{00000000-0005-0000-0000-000042040000}"/>
    <cellStyle name="Normal 2 14 3 2 3" xfId="2018" xr:uid="{00000000-0005-0000-0000-000043040000}"/>
    <cellStyle name="Normal 2 14 3 2 3 2" xfId="2019" xr:uid="{00000000-0005-0000-0000-000044040000}"/>
    <cellStyle name="Normal 2 14 3 2 4" xfId="2020" xr:uid="{00000000-0005-0000-0000-000045040000}"/>
    <cellStyle name="Normal 2 14 3 3" xfId="2021" xr:uid="{00000000-0005-0000-0000-000046040000}"/>
    <cellStyle name="Normal 2 14 3 3 2" xfId="2022" xr:uid="{00000000-0005-0000-0000-000047040000}"/>
    <cellStyle name="Normal 2 14 3 4" xfId="2023" xr:uid="{00000000-0005-0000-0000-000048040000}"/>
    <cellStyle name="Normal 2 14 3 4 2" xfId="2024" xr:uid="{00000000-0005-0000-0000-000049040000}"/>
    <cellStyle name="Normal 2 14 3 5" xfId="2025" xr:uid="{00000000-0005-0000-0000-00004A040000}"/>
    <cellStyle name="Normal 2 14 3 6" xfId="9404" xr:uid="{19EC9940-C086-49AB-96B3-C43EB95B9F24}"/>
    <cellStyle name="Normal 2 14 4" xfId="2026" xr:uid="{00000000-0005-0000-0000-00004B040000}"/>
    <cellStyle name="Normal 2 14 4 2" xfId="2027" xr:uid="{00000000-0005-0000-0000-00004C040000}"/>
    <cellStyle name="Normal 2 14 4 2 2" xfId="2028" xr:uid="{00000000-0005-0000-0000-00004D040000}"/>
    <cellStyle name="Normal 2 14 4 3" xfId="2029" xr:uid="{00000000-0005-0000-0000-00004E040000}"/>
    <cellStyle name="Normal 2 14 4 3 2" xfId="2030" xr:uid="{00000000-0005-0000-0000-00004F040000}"/>
    <cellStyle name="Normal 2 14 4 4" xfId="2031" xr:uid="{00000000-0005-0000-0000-000050040000}"/>
    <cellStyle name="Normal 2 14 5" xfId="2032" xr:uid="{00000000-0005-0000-0000-000051040000}"/>
    <cellStyle name="Normal 2 14 5 2" xfId="2033" xr:uid="{00000000-0005-0000-0000-000052040000}"/>
    <cellStyle name="Normal 2 14 6" xfId="2034" xr:uid="{00000000-0005-0000-0000-000053040000}"/>
    <cellStyle name="Normal 2 14 6 2" xfId="2035" xr:uid="{00000000-0005-0000-0000-000054040000}"/>
    <cellStyle name="Normal 2 14 7" xfId="2036" xr:uid="{00000000-0005-0000-0000-000055040000}"/>
    <cellStyle name="Normal 2 14 8" xfId="9046" xr:uid="{688C781A-8C3A-4ED5-A257-738DAF4C874E}"/>
    <cellStyle name="Normal 2 15" xfId="131" xr:uid="{00000000-0005-0000-0000-000056040000}"/>
    <cellStyle name="Normal 2 15 2" xfId="132" xr:uid="{00000000-0005-0000-0000-000057040000}"/>
    <cellStyle name="Normal 2 15 2 2" xfId="2037" xr:uid="{00000000-0005-0000-0000-000058040000}"/>
    <cellStyle name="Normal 2 15 2 2 2" xfId="2038" xr:uid="{00000000-0005-0000-0000-000059040000}"/>
    <cellStyle name="Normal 2 15 2 2 2 2" xfId="2039" xr:uid="{00000000-0005-0000-0000-00005A040000}"/>
    <cellStyle name="Normal 2 15 2 2 2 2 2" xfId="2040" xr:uid="{00000000-0005-0000-0000-00005B040000}"/>
    <cellStyle name="Normal 2 15 2 2 2 3" xfId="2041" xr:uid="{00000000-0005-0000-0000-00005C040000}"/>
    <cellStyle name="Normal 2 15 2 2 2 3 2" xfId="2042" xr:uid="{00000000-0005-0000-0000-00005D040000}"/>
    <cellStyle name="Normal 2 15 2 2 2 4" xfId="2043" xr:uid="{00000000-0005-0000-0000-00005E040000}"/>
    <cellStyle name="Normal 2 15 2 2 3" xfId="2044" xr:uid="{00000000-0005-0000-0000-00005F040000}"/>
    <cellStyle name="Normal 2 15 2 2 3 2" xfId="2045" xr:uid="{00000000-0005-0000-0000-000060040000}"/>
    <cellStyle name="Normal 2 15 2 2 4" xfId="2046" xr:uid="{00000000-0005-0000-0000-000061040000}"/>
    <cellStyle name="Normal 2 15 2 2 4 2" xfId="2047" xr:uid="{00000000-0005-0000-0000-000062040000}"/>
    <cellStyle name="Normal 2 15 2 2 5" xfId="2048" xr:uid="{00000000-0005-0000-0000-000063040000}"/>
    <cellStyle name="Normal 2 15 2 2 6" xfId="9407" xr:uid="{9667C5A7-4DC9-49ED-B077-86A7390A8152}"/>
    <cellStyle name="Normal 2 15 2 3" xfId="2049" xr:uid="{00000000-0005-0000-0000-000064040000}"/>
    <cellStyle name="Normal 2 15 2 3 2" xfId="2050" xr:uid="{00000000-0005-0000-0000-000065040000}"/>
    <cellStyle name="Normal 2 15 2 3 2 2" xfId="2051" xr:uid="{00000000-0005-0000-0000-000066040000}"/>
    <cellStyle name="Normal 2 15 2 3 3" xfId="2052" xr:uid="{00000000-0005-0000-0000-000067040000}"/>
    <cellStyle name="Normal 2 15 2 3 3 2" xfId="2053" xr:uid="{00000000-0005-0000-0000-000068040000}"/>
    <cellStyle name="Normal 2 15 2 3 4" xfId="2054" xr:uid="{00000000-0005-0000-0000-000069040000}"/>
    <cellStyle name="Normal 2 15 2 4" xfId="2055" xr:uid="{00000000-0005-0000-0000-00006A040000}"/>
    <cellStyle name="Normal 2 15 2 4 2" xfId="2056" xr:uid="{00000000-0005-0000-0000-00006B040000}"/>
    <cellStyle name="Normal 2 15 2 5" xfId="2057" xr:uid="{00000000-0005-0000-0000-00006C040000}"/>
    <cellStyle name="Normal 2 15 2 5 2" xfId="2058" xr:uid="{00000000-0005-0000-0000-00006D040000}"/>
    <cellStyle name="Normal 2 15 2 6" xfId="2059" xr:uid="{00000000-0005-0000-0000-00006E040000}"/>
    <cellStyle name="Normal 2 15 2 7" xfId="9049" xr:uid="{1024A21A-C289-44BF-AE40-FBD2637CD233}"/>
    <cellStyle name="Normal 2 15 3" xfId="2060" xr:uid="{00000000-0005-0000-0000-00006F040000}"/>
    <cellStyle name="Normal 2 15 3 2" xfId="2061" xr:uid="{00000000-0005-0000-0000-000070040000}"/>
    <cellStyle name="Normal 2 15 3 2 2" xfId="2062" xr:uid="{00000000-0005-0000-0000-000071040000}"/>
    <cellStyle name="Normal 2 15 3 2 2 2" xfId="2063" xr:uid="{00000000-0005-0000-0000-000072040000}"/>
    <cellStyle name="Normal 2 15 3 2 3" xfId="2064" xr:uid="{00000000-0005-0000-0000-000073040000}"/>
    <cellStyle name="Normal 2 15 3 2 3 2" xfId="2065" xr:uid="{00000000-0005-0000-0000-000074040000}"/>
    <cellStyle name="Normal 2 15 3 2 4" xfId="2066" xr:uid="{00000000-0005-0000-0000-000075040000}"/>
    <cellStyle name="Normal 2 15 3 3" xfId="2067" xr:uid="{00000000-0005-0000-0000-000076040000}"/>
    <cellStyle name="Normal 2 15 3 3 2" xfId="2068" xr:uid="{00000000-0005-0000-0000-000077040000}"/>
    <cellStyle name="Normal 2 15 3 4" xfId="2069" xr:uid="{00000000-0005-0000-0000-000078040000}"/>
    <cellStyle name="Normal 2 15 3 4 2" xfId="2070" xr:uid="{00000000-0005-0000-0000-000079040000}"/>
    <cellStyle name="Normal 2 15 3 5" xfId="2071" xr:uid="{00000000-0005-0000-0000-00007A040000}"/>
    <cellStyle name="Normal 2 15 3 6" xfId="9406" xr:uid="{F6FDF021-724D-4789-B288-E7F729A3E928}"/>
    <cellStyle name="Normal 2 15 4" xfId="2072" xr:uid="{00000000-0005-0000-0000-00007B040000}"/>
    <cellStyle name="Normal 2 15 4 2" xfId="2073" xr:uid="{00000000-0005-0000-0000-00007C040000}"/>
    <cellStyle name="Normal 2 15 4 2 2" xfId="2074" xr:uid="{00000000-0005-0000-0000-00007D040000}"/>
    <cellStyle name="Normal 2 15 4 3" xfId="2075" xr:uid="{00000000-0005-0000-0000-00007E040000}"/>
    <cellStyle name="Normal 2 15 4 3 2" xfId="2076" xr:uid="{00000000-0005-0000-0000-00007F040000}"/>
    <cellStyle name="Normal 2 15 4 4" xfId="2077" xr:uid="{00000000-0005-0000-0000-000080040000}"/>
    <cellStyle name="Normal 2 15 5" xfId="2078" xr:uid="{00000000-0005-0000-0000-000081040000}"/>
    <cellStyle name="Normal 2 15 5 2" xfId="2079" xr:uid="{00000000-0005-0000-0000-000082040000}"/>
    <cellStyle name="Normal 2 15 6" xfId="2080" xr:uid="{00000000-0005-0000-0000-000083040000}"/>
    <cellStyle name="Normal 2 15 6 2" xfId="2081" xr:uid="{00000000-0005-0000-0000-000084040000}"/>
    <cellStyle name="Normal 2 15 7" xfId="2082" xr:uid="{00000000-0005-0000-0000-000085040000}"/>
    <cellStyle name="Normal 2 15 8" xfId="9048" xr:uid="{102812B5-B0A5-4809-B257-8FB9B6BEFF61}"/>
    <cellStyle name="Normal 2 16" xfId="133" xr:uid="{00000000-0005-0000-0000-000086040000}"/>
    <cellStyle name="Normal 2 16 2" xfId="134" xr:uid="{00000000-0005-0000-0000-000087040000}"/>
    <cellStyle name="Normal 2 16 2 2" xfId="2083" xr:uid="{00000000-0005-0000-0000-000088040000}"/>
    <cellStyle name="Normal 2 16 2 2 2" xfId="2084" xr:uid="{00000000-0005-0000-0000-000089040000}"/>
    <cellStyle name="Normal 2 16 2 2 2 2" xfId="2085" xr:uid="{00000000-0005-0000-0000-00008A040000}"/>
    <cellStyle name="Normal 2 16 2 2 2 2 2" xfId="2086" xr:uid="{00000000-0005-0000-0000-00008B040000}"/>
    <cellStyle name="Normal 2 16 2 2 2 3" xfId="2087" xr:uid="{00000000-0005-0000-0000-00008C040000}"/>
    <cellStyle name="Normal 2 16 2 2 2 3 2" xfId="2088" xr:uid="{00000000-0005-0000-0000-00008D040000}"/>
    <cellStyle name="Normal 2 16 2 2 2 4" xfId="2089" xr:uid="{00000000-0005-0000-0000-00008E040000}"/>
    <cellStyle name="Normal 2 16 2 2 3" xfId="2090" xr:uid="{00000000-0005-0000-0000-00008F040000}"/>
    <cellStyle name="Normal 2 16 2 2 3 2" xfId="2091" xr:uid="{00000000-0005-0000-0000-000090040000}"/>
    <cellStyle name="Normal 2 16 2 2 4" xfId="2092" xr:uid="{00000000-0005-0000-0000-000091040000}"/>
    <cellStyle name="Normal 2 16 2 2 4 2" xfId="2093" xr:uid="{00000000-0005-0000-0000-000092040000}"/>
    <cellStyle name="Normal 2 16 2 2 5" xfId="2094" xr:uid="{00000000-0005-0000-0000-000093040000}"/>
    <cellStyle name="Normal 2 16 2 2 6" xfId="9409" xr:uid="{50A8496C-5530-42D9-86F2-5659E2CB80A6}"/>
    <cellStyle name="Normal 2 16 2 3" xfId="2095" xr:uid="{00000000-0005-0000-0000-000094040000}"/>
    <cellStyle name="Normal 2 16 2 3 2" xfId="2096" xr:uid="{00000000-0005-0000-0000-000095040000}"/>
    <cellStyle name="Normal 2 16 2 3 2 2" xfId="2097" xr:uid="{00000000-0005-0000-0000-000096040000}"/>
    <cellStyle name="Normal 2 16 2 3 3" xfId="2098" xr:uid="{00000000-0005-0000-0000-000097040000}"/>
    <cellStyle name="Normal 2 16 2 3 3 2" xfId="2099" xr:uid="{00000000-0005-0000-0000-000098040000}"/>
    <cellStyle name="Normal 2 16 2 3 4" xfId="2100" xr:uid="{00000000-0005-0000-0000-000099040000}"/>
    <cellStyle name="Normal 2 16 2 4" xfId="2101" xr:uid="{00000000-0005-0000-0000-00009A040000}"/>
    <cellStyle name="Normal 2 16 2 4 2" xfId="2102" xr:uid="{00000000-0005-0000-0000-00009B040000}"/>
    <cellStyle name="Normal 2 16 2 5" xfId="2103" xr:uid="{00000000-0005-0000-0000-00009C040000}"/>
    <cellStyle name="Normal 2 16 2 5 2" xfId="2104" xr:uid="{00000000-0005-0000-0000-00009D040000}"/>
    <cellStyle name="Normal 2 16 2 6" xfId="2105" xr:uid="{00000000-0005-0000-0000-00009E040000}"/>
    <cellStyle name="Normal 2 16 2 7" xfId="9051" xr:uid="{21BA73B7-9167-41B3-B09B-8B6A54BD6AEF}"/>
    <cellStyle name="Normal 2 16 3" xfId="2106" xr:uid="{00000000-0005-0000-0000-00009F040000}"/>
    <cellStyle name="Normal 2 16 3 2" xfId="2107" xr:uid="{00000000-0005-0000-0000-0000A0040000}"/>
    <cellStyle name="Normal 2 16 3 2 2" xfId="2108" xr:uid="{00000000-0005-0000-0000-0000A1040000}"/>
    <cellStyle name="Normal 2 16 3 2 2 2" xfId="2109" xr:uid="{00000000-0005-0000-0000-0000A2040000}"/>
    <cellStyle name="Normal 2 16 3 2 3" xfId="2110" xr:uid="{00000000-0005-0000-0000-0000A3040000}"/>
    <cellStyle name="Normal 2 16 3 2 3 2" xfId="2111" xr:uid="{00000000-0005-0000-0000-0000A4040000}"/>
    <cellStyle name="Normal 2 16 3 2 4" xfId="2112" xr:uid="{00000000-0005-0000-0000-0000A5040000}"/>
    <cellStyle name="Normal 2 16 3 3" xfId="2113" xr:uid="{00000000-0005-0000-0000-0000A6040000}"/>
    <cellStyle name="Normal 2 16 3 3 2" xfId="2114" xr:uid="{00000000-0005-0000-0000-0000A7040000}"/>
    <cellStyle name="Normal 2 16 3 4" xfId="2115" xr:uid="{00000000-0005-0000-0000-0000A8040000}"/>
    <cellStyle name="Normal 2 16 3 4 2" xfId="2116" xr:uid="{00000000-0005-0000-0000-0000A9040000}"/>
    <cellStyle name="Normal 2 16 3 5" xfId="2117" xr:uid="{00000000-0005-0000-0000-0000AA040000}"/>
    <cellStyle name="Normal 2 16 3 6" xfId="9408" xr:uid="{277BD5E6-22E2-4B6C-88EC-33CAFFBB874D}"/>
    <cellStyle name="Normal 2 16 4" xfId="2118" xr:uid="{00000000-0005-0000-0000-0000AB040000}"/>
    <cellStyle name="Normal 2 16 4 2" xfId="2119" xr:uid="{00000000-0005-0000-0000-0000AC040000}"/>
    <cellStyle name="Normal 2 16 4 2 2" xfId="2120" xr:uid="{00000000-0005-0000-0000-0000AD040000}"/>
    <cellStyle name="Normal 2 16 4 3" xfId="2121" xr:uid="{00000000-0005-0000-0000-0000AE040000}"/>
    <cellStyle name="Normal 2 16 4 3 2" xfId="2122" xr:uid="{00000000-0005-0000-0000-0000AF040000}"/>
    <cellStyle name="Normal 2 16 4 4" xfId="2123" xr:uid="{00000000-0005-0000-0000-0000B0040000}"/>
    <cellStyle name="Normal 2 16 5" xfId="2124" xr:uid="{00000000-0005-0000-0000-0000B1040000}"/>
    <cellStyle name="Normal 2 16 5 2" xfId="2125" xr:uid="{00000000-0005-0000-0000-0000B2040000}"/>
    <cellStyle name="Normal 2 16 6" xfId="2126" xr:uid="{00000000-0005-0000-0000-0000B3040000}"/>
    <cellStyle name="Normal 2 16 6 2" xfId="2127" xr:uid="{00000000-0005-0000-0000-0000B4040000}"/>
    <cellStyle name="Normal 2 16 7" xfId="2128" xr:uid="{00000000-0005-0000-0000-0000B5040000}"/>
    <cellStyle name="Normal 2 16 8" xfId="9050" xr:uid="{AFBB8700-42BD-42DF-A971-FE2E6C69F55A}"/>
    <cellStyle name="Normal 2 17" xfId="135" xr:uid="{00000000-0005-0000-0000-0000B6040000}"/>
    <cellStyle name="Normal 2 17 2" xfId="136" xr:uid="{00000000-0005-0000-0000-0000B7040000}"/>
    <cellStyle name="Normal 2 17 2 2" xfId="2129" xr:uid="{00000000-0005-0000-0000-0000B8040000}"/>
    <cellStyle name="Normal 2 17 2 2 2" xfId="2130" xr:uid="{00000000-0005-0000-0000-0000B9040000}"/>
    <cellStyle name="Normal 2 17 2 2 2 2" xfId="2131" xr:uid="{00000000-0005-0000-0000-0000BA040000}"/>
    <cellStyle name="Normal 2 17 2 2 2 2 2" xfId="2132" xr:uid="{00000000-0005-0000-0000-0000BB040000}"/>
    <cellStyle name="Normal 2 17 2 2 2 3" xfId="2133" xr:uid="{00000000-0005-0000-0000-0000BC040000}"/>
    <cellStyle name="Normal 2 17 2 2 2 3 2" xfId="2134" xr:uid="{00000000-0005-0000-0000-0000BD040000}"/>
    <cellStyle name="Normal 2 17 2 2 2 4" xfId="2135" xr:uid="{00000000-0005-0000-0000-0000BE040000}"/>
    <cellStyle name="Normal 2 17 2 2 3" xfId="2136" xr:uid="{00000000-0005-0000-0000-0000BF040000}"/>
    <cellStyle name="Normal 2 17 2 2 3 2" xfId="2137" xr:uid="{00000000-0005-0000-0000-0000C0040000}"/>
    <cellStyle name="Normal 2 17 2 2 4" xfId="2138" xr:uid="{00000000-0005-0000-0000-0000C1040000}"/>
    <cellStyle name="Normal 2 17 2 2 4 2" xfId="2139" xr:uid="{00000000-0005-0000-0000-0000C2040000}"/>
    <cellStyle name="Normal 2 17 2 2 5" xfId="2140" xr:uid="{00000000-0005-0000-0000-0000C3040000}"/>
    <cellStyle name="Normal 2 17 2 2 6" xfId="9411" xr:uid="{FA4B9AF3-949E-4331-862A-0D54F4CE37E7}"/>
    <cellStyle name="Normal 2 17 2 3" xfId="2141" xr:uid="{00000000-0005-0000-0000-0000C4040000}"/>
    <cellStyle name="Normal 2 17 2 3 2" xfId="2142" xr:uid="{00000000-0005-0000-0000-0000C5040000}"/>
    <cellStyle name="Normal 2 17 2 3 2 2" xfId="2143" xr:uid="{00000000-0005-0000-0000-0000C6040000}"/>
    <cellStyle name="Normal 2 17 2 3 3" xfId="2144" xr:uid="{00000000-0005-0000-0000-0000C7040000}"/>
    <cellStyle name="Normal 2 17 2 3 3 2" xfId="2145" xr:uid="{00000000-0005-0000-0000-0000C8040000}"/>
    <cellStyle name="Normal 2 17 2 3 4" xfId="2146" xr:uid="{00000000-0005-0000-0000-0000C9040000}"/>
    <cellStyle name="Normal 2 17 2 4" xfId="2147" xr:uid="{00000000-0005-0000-0000-0000CA040000}"/>
    <cellStyle name="Normal 2 17 2 4 2" xfId="2148" xr:uid="{00000000-0005-0000-0000-0000CB040000}"/>
    <cellStyle name="Normal 2 17 2 5" xfId="2149" xr:uid="{00000000-0005-0000-0000-0000CC040000}"/>
    <cellStyle name="Normal 2 17 2 5 2" xfId="2150" xr:uid="{00000000-0005-0000-0000-0000CD040000}"/>
    <cellStyle name="Normal 2 17 2 6" xfId="2151" xr:uid="{00000000-0005-0000-0000-0000CE040000}"/>
    <cellStyle name="Normal 2 17 2 7" xfId="9053" xr:uid="{49152CE2-40F9-46B4-B38D-711F0EAC955C}"/>
    <cellStyle name="Normal 2 17 3" xfId="2152" xr:uid="{00000000-0005-0000-0000-0000CF040000}"/>
    <cellStyle name="Normal 2 17 3 2" xfId="2153" xr:uid="{00000000-0005-0000-0000-0000D0040000}"/>
    <cellStyle name="Normal 2 17 3 2 2" xfId="2154" xr:uid="{00000000-0005-0000-0000-0000D1040000}"/>
    <cellStyle name="Normal 2 17 3 2 2 2" xfId="2155" xr:uid="{00000000-0005-0000-0000-0000D2040000}"/>
    <cellStyle name="Normal 2 17 3 2 3" xfId="2156" xr:uid="{00000000-0005-0000-0000-0000D3040000}"/>
    <cellStyle name="Normal 2 17 3 2 3 2" xfId="2157" xr:uid="{00000000-0005-0000-0000-0000D4040000}"/>
    <cellStyle name="Normal 2 17 3 2 4" xfId="2158" xr:uid="{00000000-0005-0000-0000-0000D5040000}"/>
    <cellStyle name="Normal 2 17 3 3" xfId="2159" xr:uid="{00000000-0005-0000-0000-0000D6040000}"/>
    <cellStyle name="Normal 2 17 3 3 2" xfId="2160" xr:uid="{00000000-0005-0000-0000-0000D7040000}"/>
    <cellStyle name="Normal 2 17 3 4" xfId="2161" xr:uid="{00000000-0005-0000-0000-0000D8040000}"/>
    <cellStyle name="Normal 2 17 3 4 2" xfId="2162" xr:uid="{00000000-0005-0000-0000-0000D9040000}"/>
    <cellStyle name="Normal 2 17 3 5" xfId="2163" xr:uid="{00000000-0005-0000-0000-0000DA040000}"/>
    <cellStyle name="Normal 2 17 3 6" xfId="9410" xr:uid="{FB76ED59-173C-4E4E-A6F9-F453912EA3B2}"/>
    <cellStyle name="Normal 2 17 4" xfId="2164" xr:uid="{00000000-0005-0000-0000-0000DB040000}"/>
    <cellStyle name="Normal 2 17 4 2" xfId="2165" xr:uid="{00000000-0005-0000-0000-0000DC040000}"/>
    <cellStyle name="Normal 2 17 4 2 2" xfId="2166" xr:uid="{00000000-0005-0000-0000-0000DD040000}"/>
    <cellStyle name="Normal 2 17 4 3" xfId="2167" xr:uid="{00000000-0005-0000-0000-0000DE040000}"/>
    <cellStyle name="Normal 2 17 4 3 2" xfId="2168" xr:uid="{00000000-0005-0000-0000-0000DF040000}"/>
    <cellStyle name="Normal 2 17 4 4" xfId="2169" xr:uid="{00000000-0005-0000-0000-0000E0040000}"/>
    <cellStyle name="Normal 2 17 5" xfId="2170" xr:uid="{00000000-0005-0000-0000-0000E1040000}"/>
    <cellStyle name="Normal 2 17 5 2" xfId="2171" xr:uid="{00000000-0005-0000-0000-0000E2040000}"/>
    <cellStyle name="Normal 2 17 6" xfId="2172" xr:uid="{00000000-0005-0000-0000-0000E3040000}"/>
    <cellStyle name="Normal 2 17 6 2" xfId="2173" xr:uid="{00000000-0005-0000-0000-0000E4040000}"/>
    <cellStyle name="Normal 2 17 7" xfId="2174" xr:uid="{00000000-0005-0000-0000-0000E5040000}"/>
    <cellStyle name="Normal 2 17 8" xfId="9052" xr:uid="{2E5205BA-6494-44EE-A2B8-12E67410C476}"/>
    <cellStyle name="Normal 2 18" xfId="137" xr:uid="{00000000-0005-0000-0000-0000E6040000}"/>
    <cellStyle name="Normal 2 18 2" xfId="138" xr:uid="{00000000-0005-0000-0000-0000E7040000}"/>
    <cellStyle name="Normal 2 18 2 2" xfId="2175" xr:uid="{00000000-0005-0000-0000-0000E8040000}"/>
    <cellStyle name="Normal 2 18 2 2 2" xfId="2176" xr:uid="{00000000-0005-0000-0000-0000E9040000}"/>
    <cellStyle name="Normal 2 18 2 2 2 2" xfId="2177" xr:uid="{00000000-0005-0000-0000-0000EA040000}"/>
    <cellStyle name="Normal 2 18 2 2 2 2 2" xfId="2178" xr:uid="{00000000-0005-0000-0000-0000EB040000}"/>
    <cellStyle name="Normal 2 18 2 2 2 3" xfId="2179" xr:uid="{00000000-0005-0000-0000-0000EC040000}"/>
    <cellStyle name="Normal 2 18 2 2 2 3 2" xfId="2180" xr:uid="{00000000-0005-0000-0000-0000ED040000}"/>
    <cellStyle name="Normal 2 18 2 2 2 4" xfId="2181" xr:uid="{00000000-0005-0000-0000-0000EE040000}"/>
    <cellStyle name="Normal 2 18 2 2 3" xfId="2182" xr:uid="{00000000-0005-0000-0000-0000EF040000}"/>
    <cellStyle name="Normal 2 18 2 2 3 2" xfId="2183" xr:uid="{00000000-0005-0000-0000-0000F0040000}"/>
    <cellStyle name="Normal 2 18 2 2 4" xfId="2184" xr:uid="{00000000-0005-0000-0000-0000F1040000}"/>
    <cellStyle name="Normal 2 18 2 2 4 2" xfId="2185" xr:uid="{00000000-0005-0000-0000-0000F2040000}"/>
    <cellStyle name="Normal 2 18 2 2 5" xfId="2186" xr:uid="{00000000-0005-0000-0000-0000F3040000}"/>
    <cellStyle name="Normal 2 18 2 2 6" xfId="9413" xr:uid="{CCD29CBC-0323-4AE0-9367-0E1E14FD3D3F}"/>
    <cellStyle name="Normal 2 18 2 3" xfId="2187" xr:uid="{00000000-0005-0000-0000-0000F4040000}"/>
    <cellStyle name="Normal 2 18 2 3 2" xfId="2188" xr:uid="{00000000-0005-0000-0000-0000F5040000}"/>
    <cellStyle name="Normal 2 18 2 3 2 2" xfId="2189" xr:uid="{00000000-0005-0000-0000-0000F6040000}"/>
    <cellStyle name="Normal 2 18 2 3 3" xfId="2190" xr:uid="{00000000-0005-0000-0000-0000F7040000}"/>
    <cellStyle name="Normal 2 18 2 3 3 2" xfId="2191" xr:uid="{00000000-0005-0000-0000-0000F8040000}"/>
    <cellStyle name="Normal 2 18 2 3 4" xfId="2192" xr:uid="{00000000-0005-0000-0000-0000F9040000}"/>
    <cellStyle name="Normal 2 18 2 4" xfId="2193" xr:uid="{00000000-0005-0000-0000-0000FA040000}"/>
    <cellStyle name="Normal 2 18 2 4 2" xfId="2194" xr:uid="{00000000-0005-0000-0000-0000FB040000}"/>
    <cellStyle name="Normal 2 18 2 5" xfId="2195" xr:uid="{00000000-0005-0000-0000-0000FC040000}"/>
    <cellStyle name="Normal 2 18 2 5 2" xfId="2196" xr:uid="{00000000-0005-0000-0000-0000FD040000}"/>
    <cellStyle name="Normal 2 18 2 6" xfId="2197" xr:uid="{00000000-0005-0000-0000-0000FE040000}"/>
    <cellStyle name="Normal 2 18 2 7" xfId="9055" xr:uid="{4E3B3FA6-9E24-4817-8804-40F0AEA49952}"/>
    <cellStyle name="Normal 2 18 3" xfId="2198" xr:uid="{00000000-0005-0000-0000-0000FF040000}"/>
    <cellStyle name="Normal 2 18 3 2" xfId="2199" xr:uid="{00000000-0005-0000-0000-000000050000}"/>
    <cellStyle name="Normal 2 18 3 2 2" xfId="2200" xr:uid="{00000000-0005-0000-0000-000001050000}"/>
    <cellStyle name="Normal 2 18 3 2 2 2" xfId="2201" xr:uid="{00000000-0005-0000-0000-000002050000}"/>
    <cellStyle name="Normal 2 18 3 2 3" xfId="2202" xr:uid="{00000000-0005-0000-0000-000003050000}"/>
    <cellStyle name="Normal 2 18 3 2 3 2" xfId="2203" xr:uid="{00000000-0005-0000-0000-000004050000}"/>
    <cellStyle name="Normal 2 18 3 2 4" xfId="2204" xr:uid="{00000000-0005-0000-0000-000005050000}"/>
    <cellStyle name="Normal 2 18 3 3" xfId="2205" xr:uid="{00000000-0005-0000-0000-000006050000}"/>
    <cellStyle name="Normal 2 18 3 3 2" xfId="2206" xr:uid="{00000000-0005-0000-0000-000007050000}"/>
    <cellStyle name="Normal 2 18 3 4" xfId="2207" xr:uid="{00000000-0005-0000-0000-000008050000}"/>
    <cellStyle name="Normal 2 18 3 4 2" xfId="2208" xr:uid="{00000000-0005-0000-0000-000009050000}"/>
    <cellStyle name="Normal 2 18 3 5" xfId="2209" xr:uid="{00000000-0005-0000-0000-00000A050000}"/>
    <cellStyle name="Normal 2 18 3 6" xfId="9412" xr:uid="{67A5F0C3-1EF9-461A-AFDC-FA9B8FDFB415}"/>
    <cellStyle name="Normal 2 18 4" xfId="2210" xr:uid="{00000000-0005-0000-0000-00000B050000}"/>
    <cellStyle name="Normal 2 18 4 2" xfId="2211" xr:uid="{00000000-0005-0000-0000-00000C050000}"/>
    <cellStyle name="Normal 2 18 4 2 2" xfId="2212" xr:uid="{00000000-0005-0000-0000-00000D050000}"/>
    <cellStyle name="Normal 2 18 4 3" xfId="2213" xr:uid="{00000000-0005-0000-0000-00000E050000}"/>
    <cellStyle name="Normal 2 18 4 3 2" xfId="2214" xr:uid="{00000000-0005-0000-0000-00000F050000}"/>
    <cellStyle name="Normal 2 18 4 4" xfId="2215" xr:uid="{00000000-0005-0000-0000-000010050000}"/>
    <cellStyle name="Normal 2 18 5" xfId="2216" xr:uid="{00000000-0005-0000-0000-000011050000}"/>
    <cellStyle name="Normal 2 18 5 2" xfId="2217" xr:uid="{00000000-0005-0000-0000-000012050000}"/>
    <cellStyle name="Normal 2 18 6" xfId="2218" xr:uid="{00000000-0005-0000-0000-000013050000}"/>
    <cellStyle name="Normal 2 18 6 2" xfId="2219" xr:uid="{00000000-0005-0000-0000-000014050000}"/>
    <cellStyle name="Normal 2 18 7" xfId="2220" xr:uid="{00000000-0005-0000-0000-000015050000}"/>
    <cellStyle name="Normal 2 18 8" xfId="9054" xr:uid="{6D3D8EC9-356D-4800-8A0C-4EECB43316CF}"/>
    <cellStyle name="Normal 2 19" xfId="139" xr:uid="{00000000-0005-0000-0000-000016050000}"/>
    <cellStyle name="Normal 2 19 2" xfId="140" xr:uid="{00000000-0005-0000-0000-000017050000}"/>
    <cellStyle name="Normal 2 19 2 2" xfId="2221" xr:uid="{00000000-0005-0000-0000-000018050000}"/>
    <cellStyle name="Normal 2 19 2 2 2" xfId="2222" xr:uid="{00000000-0005-0000-0000-000019050000}"/>
    <cellStyle name="Normal 2 19 2 2 2 2" xfId="2223" xr:uid="{00000000-0005-0000-0000-00001A050000}"/>
    <cellStyle name="Normal 2 19 2 2 2 2 2" xfId="2224" xr:uid="{00000000-0005-0000-0000-00001B050000}"/>
    <cellStyle name="Normal 2 19 2 2 2 3" xfId="2225" xr:uid="{00000000-0005-0000-0000-00001C050000}"/>
    <cellStyle name="Normal 2 19 2 2 2 3 2" xfId="2226" xr:uid="{00000000-0005-0000-0000-00001D050000}"/>
    <cellStyle name="Normal 2 19 2 2 2 4" xfId="2227" xr:uid="{00000000-0005-0000-0000-00001E050000}"/>
    <cellStyle name="Normal 2 19 2 2 3" xfId="2228" xr:uid="{00000000-0005-0000-0000-00001F050000}"/>
    <cellStyle name="Normal 2 19 2 2 3 2" xfId="2229" xr:uid="{00000000-0005-0000-0000-000020050000}"/>
    <cellStyle name="Normal 2 19 2 2 4" xfId="2230" xr:uid="{00000000-0005-0000-0000-000021050000}"/>
    <cellStyle name="Normal 2 19 2 2 4 2" xfId="2231" xr:uid="{00000000-0005-0000-0000-000022050000}"/>
    <cellStyle name="Normal 2 19 2 2 5" xfId="2232" xr:uid="{00000000-0005-0000-0000-000023050000}"/>
    <cellStyle name="Normal 2 19 2 2 6" xfId="9415" xr:uid="{4967F66A-C2A1-4694-A545-0D81ECBB912E}"/>
    <cellStyle name="Normal 2 19 2 3" xfId="2233" xr:uid="{00000000-0005-0000-0000-000024050000}"/>
    <cellStyle name="Normal 2 19 2 3 2" xfId="2234" xr:uid="{00000000-0005-0000-0000-000025050000}"/>
    <cellStyle name="Normal 2 19 2 3 2 2" xfId="2235" xr:uid="{00000000-0005-0000-0000-000026050000}"/>
    <cellStyle name="Normal 2 19 2 3 3" xfId="2236" xr:uid="{00000000-0005-0000-0000-000027050000}"/>
    <cellStyle name="Normal 2 19 2 3 3 2" xfId="2237" xr:uid="{00000000-0005-0000-0000-000028050000}"/>
    <cellStyle name="Normal 2 19 2 3 4" xfId="2238" xr:uid="{00000000-0005-0000-0000-000029050000}"/>
    <cellStyle name="Normal 2 19 2 4" xfId="2239" xr:uid="{00000000-0005-0000-0000-00002A050000}"/>
    <cellStyle name="Normal 2 19 2 4 2" xfId="2240" xr:uid="{00000000-0005-0000-0000-00002B050000}"/>
    <cellStyle name="Normal 2 19 2 5" xfId="2241" xr:uid="{00000000-0005-0000-0000-00002C050000}"/>
    <cellStyle name="Normal 2 19 2 5 2" xfId="2242" xr:uid="{00000000-0005-0000-0000-00002D050000}"/>
    <cellStyle name="Normal 2 19 2 6" xfId="2243" xr:uid="{00000000-0005-0000-0000-00002E050000}"/>
    <cellStyle name="Normal 2 19 2 7" xfId="9057" xr:uid="{D589AA9A-2956-48C9-BF02-DC2F05CAF2B8}"/>
    <cellStyle name="Normal 2 19 3" xfId="2244" xr:uid="{00000000-0005-0000-0000-00002F050000}"/>
    <cellStyle name="Normal 2 19 3 2" xfId="2245" xr:uid="{00000000-0005-0000-0000-000030050000}"/>
    <cellStyle name="Normal 2 19 3 2 2" xfId="2246" xr:uid="{00000000-0005-0000-0000-000031050000}"/>
    <cellStyle name="Normal 2 19 3 2 2 2" xfId="2247" xr:uid="{00000000-0005-0000-0000-000032050000}"/>
    <cellStyle name="Normal 2 19 3 2 3" xfId="2248" xr:uid="{00000000-0005-0000-0000-000033050000}"/>
    <cellStyle name="Normal 2 19 3 2 3 2" xfId="2249" xr:uid="{00000000-0005-0000-0000-000034050000}"/>
    <cellStyle name="Normal 2 19 3 2 4" xfId="2250" xr:uid="{00000000-0005-0000-0000-000035050000}"/>
    <cellStyle name="Normal 2 19 3 3" xfId="2251" xr:uid="{00000000-0005-0000-0000-000036050000}"/>
    <cellStyle name="Normal 2 19 3 3 2" xfId="2252" xr:uid="{00000000-0005-0000-0000-000037050000}"/>
    <cellStyle name="Normal 2 19 3 4" xfId="2253" xr:uid="{00000000-0005-0000-0000-000038050000}"/>
    <cellStyle name="Normal 2 19 3 4 2" xfId="2254" xr:uid="{00000000-0005-0000-0000-000039050000}"/>
    <cellStyle name="Normal 2 19 3 5" xfId="2255" xr:uid="{00000000-0005-0000-0000-00003A050000}"/>
    <cellStyle name="Normal 2 19 3 6" xfId="9414" xr:uid="{20C9D88B-8B4A-4A55-A6DF-2B23D90F0EE1}"/>
    <cellStyle name="Normal 2 19 4" xfId="2256" xr:uid="{00000000-0005-0000-0000-00003B050000}"/>
    <cellStyle name="Normal 2 19 4 2" xfId="2257" xr:uid="{00000000-0005-0000-0000-00003C050000}"/>
    <cellStyle name="Normal 2 19 4 2 2" xfId="2258" xr:uid="{00000000-0005-0000-0000-00003D050000}"/>
    <cellStyle name="Normal 2 19 4 3" xfId="2259" xr:uid="{00000000-0005-0000-0000-00003E050000}"/>
    <cellStyle name="Normal 2 19 4 3 2" xfId="2260" xr:uid="{00000000-0005-0000-0000-00003F050000}"/>
    <cellStyle name="Normal 2 19 4 4" xfId="2261" xr:uid="{00000000-0005-0000-0000-000040050000}"/>
    <cellStyle name="Normal 2 19 5" xfId="2262" xr:uid="{00000000-0005-0000-0000-000041050000}"/>
    <cellStyle name="Normal 2 19 5 2" xfId="2263" xr:uid="{00000000-0005-0000-0000-000042050000}"/>
    <cellStyle name="Normal 2 19 6" xfId="2264" xr:uid="{00000000-0005-0000-0000-000043050000}"/>
    <cellStyle name="Normal 2 19 6 2" xfId="2265" xr:uid="{00000000-0005-0000-0000-000044050000}"/>
    <cellStyle name="Normal 2 19 7" xfId="2266" xr:uid="{00000000-0005-0000-0000-000045050000}"/>
    <cellStyle name="Normal 2 19 8" xfId="9056" xr:uid="{9C780B01-F092-44B6-B97D-79652E06673F}"/>
    <cellStyle name="Normal 2 2" xfId="141" xr:uid="{00000000-0005-0000-0000-000046050000}"/>
    <cellStyle name="Normal 2 2 2" xfId="142" xr:uid="{00000000-0005-0000-0000-000047050000}"/>
    <cellStyle name="Normal 2 2 2 2" xfId="143" xr:uid="{00000000-0005-0000-0000-000048050000}"/>
    <cellStyle name="Normal 2 2 2 2 2" xfId="2267" xr:uid="{00000000-0005-0000-0000-000049050000}"/>
    <cellStyle name="Normal 2 2 3" xfId="144" xr:uid="{00000000-0005-0000-0000-00004A050000}"/>
    <cellStyle name="Normal 2 2 3 2" xfId="2268" xr:uid="{00000000-0005-0000-0000-00004B050000}"/>
    <cellStyle name="Normal 2 2 4" xfId="9416" xr:uid="{9DD12CEF-0646-4885-8CE0-0DF4A1BEDE81}"/>
    <cellStyle name="Normal 2 20" xfId="145" xr:uid="{00000000-0005-0000-0000-00004C050000}"/>
    <cellStyle name="Normal 2 20 2" xfId="146" xr:uid="{00000000-0005-0000-0000-00004D050000}"/>
    <cellStyle name="Normal 2 20 2 2" xfId="2269" xr:uid="{00000000-0005-0000-0000-00004E050000}"/>
    <cellStyle name="Normal 2 20 2 2 2" xfId="2270" xr:uid="{00000000-0005-0000-0000-00004F050000}"/>
    <cellStyle name="Normal 2 20 2 2 2 2" xfId="2271" xr:uid="{00000000-0005-0000-0000-000050050000}"/>
    <cellStyle name="Normal 2 20 2 2 2 2 2" xfId="2272" xr:uid="{00000000-0005-0000-0000-000051050000}"/>
    <cellStyle name="Normal 2 20 2 2 2 3" xfId="2273" xr:uid="{00000000-0005-0000-0000-000052050000}"/>
    <cellStyle name="Normal 2 20 2 2 2 3 2" xfId="2274" xr:uid="{00000000-0005-0000-0000-000053050000}"/>
    <cellStyle name="Normal 2 20 2 2 2 4" xfId="2275" xr:uid="{00000000-0005-0000-0000-000054050000}"/>
    <cellStyle name="Normal 2 20 2 2 3" xfId="2276" xr:uid="{00000000-0005-0000-0000-000055050000}"/>
    <cellStyle name="Normal 2 20 2 2 3 2" xfId="2277" xr:uid="{00000000-0005-0000-0000-000056050000}"/>
    <cellStyle name="Normal 2 20 2 2 4" xfId="2278" xr:uid="{00000000-0005-0000-0000-000057050000}"/>
    <cellStyle name="Normal 2 20 2 2 4 2" xfId="2279" xr:uid="{00000000-0005-0000-0000-000058050000}"/>
    <cellStyle name="Normal 2 20 2 2 5" xfId="2280" xr:uid="{00000000-0005-0000-0000-000059050000}"/>
    <cellStyle name="Normal 2 20 2 2 6" xfId="9418" xr:uid="{5E61418A-3679-4606-99E9-6D0A80D2B42A}"/>
    <cellStyle name="Normal 2 20 2 3" xfId="2281" xr:uid="{00000000-0005-0000-0000-00005A050000}"/>
    <cellStyle name="Normal 2 20 2 3 2" xfId="2282" xr:uid="{00000000-0005-0000-0000-00005B050000}"/>
    <cellStyle name="Normal 2 20 2 3 2 2" xfId="2283" xr:uid="{00000000-0005-0000-0000-00005C050000}"/>
    <cellStyle name="Normal 2 20 2 3 3" xfId="2284" xr:uid="{00000000-0005-0000-0000-00005D050000}"/>
    <cellStyle name="Normal 2 20 2 3 3 2" xfId="2285" xr:uid="{00000000-0005-0000-0000-00005E050000}"/>
    <cellStyle name="Normal 2 20 2 3 4" xfId="2286" xr:uid="{00000000-0005-0000-0000-00005F050000}"/>
    <cellStyle name="Normal 2 20 2 4" xfId="2287" xr:uid="{00000000-0005-0000-0000-000060050000}"/>
    <cellStyle name="Normal 2 20 2 4 2" xfId="2288" xr:uid="{00000000-0005-0000-0000-000061050000}"/>
    <cellStyle name="Normal 2 20 2 5" xfId="2289" xr:uid="{00000000-0005-0000-0000-000062050000}"/>
    <cellStyle name="Normal 2 20 2 5 2" xfId="2290" xr:uid="{00000000-0005-0000-0000-000063050000}"/>
    <cellStyle name="Normal 2 20 2 6" xfId="2291" xr:uid="{00000000-0005-0000-0000-000064050000}"/>
    <cellStyle name="Normal 2 20 2 7" xfId="9059" xr:uid="{37AF1ACC-6BAC-4279-A991-2119F2209741}"/>
    <cellStyle name="Normal 2 20 3" xfId="2292" xr:uid="{00000000-0005-0000-0000-000065050000}"/>
    <cellStyle name="Normal 2 20 3 2" xfId="2293" xr:uid="{00000000-0005-0000-0000-000066050000}"/>
    <cellStyle name="Normal 2 20 3 2 2" xfId="2294" xr:uid="{00000000-0005-0000-0000-000067050000}"/>
    <cellStyle name="Normal 2 20 3 2 2 2" xfId="2295" xr:uid="{00000000-0005-0000-0000-000068050000}"/>
    <cellStyle name="Normal 2 20 3 2 3" xfId="2296" xr:uid="{00000000-0005-0000-0000-000069050000}"/>
    <cellStyle name="Normal 2 20 3 2 3 2" xfId="2297" xr:uid="{00000000-0005-0000-0000-00006A050000}"/>
    <cellStyle name="Normal 2 20 3 2 4" xfId="2298" xr:uid="{00000000-0005-0000-0000-00006B050000}"/>
    <cellStyle name="Normal 2 20 3 3" xfId="2299" xr:uid="{00000000-0005-0000-0000-00006C050000}"/>
    <cellStyle name="Normal 2 20 3 3 2" xfId="2300" xr:uid="{00000000-0005-0000-0000-00006D050000}"/>
    <cellStyle name="Normal 2 20 3 4" xfId="2301" xr:uid="{00000000-0005-0000-0000-00006E050000}"/>
    <cellStyle name="Normal 2 20 3 4 2" xfId="2302" xr:uid="{00000000-0005-0000-0000-00006F050000}"/>
    <cellStyle name="Normal 2 20 3 5" xfId="2303" xr:uid="{00000000-0005-0000-0000-000070050000}"/>
    <cellStyle name="Normal 2 20 3 6" xfId="9417" xr:uid="{380F8046-46C7-42A5-B90A-B73AEAEE08EE}"/>
    <cellStyle name="Normal 2 20 4" xfId="2304" xr:uid="{00000000-0005-0000-0000-000071050000}"/>
    <cellStyle name="Normal 2 20 4 2" xfId="2305" xr:uid="{00000000-0005-0000-0000-000072050000}"/>
    <cellStyle name="Normal 2 20 4 2 2" xfId="2306" xr:uid="{00000000-0005-0000-0000-000073050000}"/>
    <cellStyle name="Normal 2 20 4 3" xfId="2307" xr:uid="{00000000-0005-0000-0000-000074050000}"/>
    <cellStyle name="Normal 2 20 4 3 2" xfId="2308" xr:uid="{00000000-0005-0000-0000-000075050000}"/>
    <cellStyle name="Normal 2 20 4 4" xfId="2309" xr:uid="{00000000-0005-0000-0000-000076050000}"/>
    <cellStyle name="Normal 2 20 5" xfId="2310" xr:uid="{00000000-0005-0000-0000-000077050000}"/>
    <cellStyle name="Normal 2 20 5 2" xfId="2311" xr:uid="{00000000-0005-0000-0000-000078050000}"/>
    <cellStyle name="Normal 2 20 6" xfId="2312" xr:uid="{00000000-0005-0000-0000-000079050000}"/>
    <cellStyle name="Normal 2 20 6 2" xfId="2313" xr:uid="{00000000-0005-0000-0000-00007A050000}"/>
    <cellStyle name="Normal 2 20 7" xfId="2314" xr:uid="{00000000-0005-0000-0000-00007B050000}"/>
    <cellStyle name="Normal 2 20 8" xfId="9058" xr:uid="{69695134-D296-474C-98DC-07C6B013EC63}"/>
    <cellStyle name="Normal 2 21" xfId="147" xr:uid="{00000000-0005-0000-0000-00007C050000}"/>
    <cellStyle name="Normal 2 21 2" xfId="148" xr:uid="{00000000-0005-0000-0000-00007D050000}"/>
    <cellStyle name="Normal 2 21 2 2" xfId="2315" xr:uid="{00000000-0005-0000-0000-00007E050000}"/>
    <cellStyle name="Normal 2 21 2 2 2" xfId="2316" xr:uid="{00000000-0005-0000-0000-00007F050000}"/>
    <cellStyle name="Normal 2 21 2 2 2 2" xfId="2317" xr:uid="{00000000-0005-0000-0000-000080050000}"/>
    <cellStyle name="Normal 2 21 2 2 2 2 2" xfId="2318" xr:uid="{00000000-0005-0000-0000-000081050000}"/>
    <cellStyle name="Normal 2 21 2 2 2 3" xfId="2319" xr:uid="{00000000-0005-0000-0000-000082050000}"/>
    <cellStyle name="Normal 2 21 2 2 2 3 2" xfId="2320" xr:uid="{00000000-0005-0000-0000-000083050000}"/>
    <cellStyle name="Normal 2 21 2 2 2 4" xfId="2321" xr:uid="{00000000-0005-0000-0000-000084050000}"/>
    <cellStyle name="Normal 2 21 2 2 3" xfId="2322" xr:uid="{00000000-0005-0000-0000-000085050000}"/>
    <cellStyle name="Normal 2 21 2 2 3 2" xfId="2323" xr:uid="{00000000-0005-0000-0000-000086050000}"/>
    <cellStyle name="Normal 2 21 2 2 4" xfId="2324" xr:uid="{00000000-0005-0000-0000-000087050000}"/>
    <cellStyle name="Normal 2 21 2 2 4 2" xfId="2325" xr:uid="{00000000-0005-0000-0000-000088050000}"/>
    <cellStyle name="Normal 2 21 2 2 5" xfId="2326" xr:uid="{00000000-0005-0000-0000-000089050000}"/>
    <cellStyle name="Normal 2 21 2 2 6" xfId="9420" xr:uid="{862653CA-08E5-471A-93E8-564446EBA57F}"/>
    <cellStyle name="Normal 2 21 2 3" xfId="2327" xr:uid="{00000000-0005-0000-0000-00008A050000}"/>
    <cellStyle name="Normal 2 21 2 3 2" xfId="2328" xr:uid="{00000000-0005-0000-0000-00008B050000}"/>
    <cellStyle name="Normal 2 21 2 3 2 2" xfId="2329" xr:uid="{00000000-0005-0000-0000-00008C050000}"/>
    <cellStyle name="Normal 2 21 2 3 3" xfId="2330" xr:uid="{00000000-0005-0000-0000-00008D050000}"/>
    <cellStyle name="Normal 2 21 2 3 3 2" xfId="2331" xr:uid="{00000000-0005-0000-0000-00008E050000}"/>
    <cellStyle name="Normal 2 21 2 3 4" xfId="2332" xr:uid="{00000000-0005-0000-0000-00008F050000}"/>
    <cellStyle name="Normal 2 21 2 4" xfId="2333" xr:uid="{00000000-0005-0000-0000-000090050000}"/>
    <cellStyle name="Normal 2 21 2 4 2" xfId="2334" xr:uid="{00000000-0005-0000-0000-000091050000}"/>
    <cellStyle name="Normal 2 21 2 5" xfId="2335" xr:uid="{00000000-0005-0000-0000-000092050000}"/>
    <cellStyle name="Normal 2 21 2 5 2" xfId="2336" xr:uid="{00000000-0005-0000-0000-000093050000}"/>
    <cellStyle name="Normal 2 21 2 6" xfId="2337" xr:uid="{00000000-0005-0000-0000-000094050000}"/>
    <cellStyle name="Normal 2 21 2 7" xfId="9061" xr:uid="{B91452BE-AEAE-405B-B7CC-DD93C7A57424}"/>
    <cellStyle name="Normal 2 21 3" xfId="2338" xr:uid="{00000000-0005-0000-0000-000095050000}"/>
    <cellStyle name="Normal 2 21 3 2" xfId="2339" xr:uid="{00000000-0005-0000-0000-000096050000}"/>
    <cellStyle name="Normal 2 21 3 2 2" xfId="2340" xr:uid="{00000000-0005-0000-0000-000097050000}"/>
    <cellStyle name="Normal 2 21 3 2 2 2" xfId="2341" xr:uid="{00000000-0005-0000-0000-000098050000}"/>
    <cellStyle name="Normal 2 21 3 2 3" xfId="2342" xr:uid="{00000000-0005-0000-0000-000099050000}"/>
    <cellStyle name="Normal 2 21 3 2 3 2" xfId="2343" xr:uid="{00000000-0005-0000-0000-00009A050000}"/>
    <cellStyle name="Normal 2 21 3 2 4" xfId="2344" xr:uid="{00000000-0005-0000-0000-00009B050000}"/>
    <cellStyle name="Normal 2 21 3 3" xfId="2345" xr:uid="{00000000-0005-0000-0000-00009C050000}"/>
    <cellStyle name="Normal 2 21 3 3 2" xfId="2346" xr:uid="{00000000-0005-0000-0000-00009D050000}"/>
    <cellStyle name="Normal 2 21 3 4" xfId="2347" xr:uid="{00000000-0005-0000-0000-00009E050000}"/>
    <cellStyle name="Normal 2 21 3 4 2" xfId="2348" xr:uid="{00000000-0005-0000-0000-00009F050000}"/>
    <cellStyle name="Normal 2 21 3 5" xfId="2349" xr:uid="{00000000-0005-0000-0000-0000A0050000}"/>
    <cellStyle name="Normal 2 21 3 6" xfId="9419" xr:uid="{C77654FA-AF83-4833-AA18-3CD9A719FD3D}"/>
    <cellStyle name="Normal 2 21 4" xfId="2350" xr:uid="{00000000-0005-0000-0000-0000A1050000}"/>
    <cellStyle name="Normal 2 21 4 2" xfId="2351" xr:uid="{00000000-0005-0000-0000-0000A2050000}"/>
    <cellStyle name="Normal 2 21 4 2 2" xfId="2352" xr:uid="{00000000-0005-0000-0000-0000A3050000}"/>
    <cellStyle name="Normal 2 21 4 3" xfId="2353" xr:uid="{00000000-0005-0000-0000-0000A4050000}"/>
    <cellStyle name="Normal 2 21 4 3 2" xfId="2354" xr:uid="{00000000-0005-0000-0000-0000A5050000}"/>
    <cellStyle name="Normal 2 21 4 4" xfId="2355" xr:uid="{00000000-0005-0000-0000-0000A6050000}"/>
    <cellStyle name="Normal 2 21 5" xfId="2356" xr:uid="{00000000-0005-0000-0000-0000A7050000}"/>
    <cellStyle name="Normal 2 21 5 2" xfId="2357" xr:uid="{00000000-0005-0000-0000-0000A8050000}"/>
    <cellStyle name="Normal 2 21 6" xfId="2358" xr:uid="{00000000-0005-0000-0000-0000A9050000}"/>
    <cellStyle name="Normal 2 21 6 2" xfId="2359" xr:uid="{00000000-0005-0000-0000-0000AA050000}"/>
    <cellStyle name="Normal 2 21 7" xfId="2360" xr:uid="{00000000-0005-0000-0000-0000AB050000}"/>
    <cellStyle name="Normal 2 21 8" xfId="9060" xr:uid="{BFEC3DDF-B6F1-4306-A1AD-D6E17F1961B2}"/>
    <cellStyle name="Normal 2 22" xfId="149" xr:uid="{00000000-0005-0000-0000-0000AC050000}"/>
    <cellStyle name="Normal 2 22 2" xfId="150" xr:uid="{00000000-0005-0000-0000-0000AD050000}"/>
    <cellStyle name="Normal 2 22 2 2" xfId="2361" xr:uid="{00000000-0005-0000-0000-0000AE050000}"/>
    <cellStyle name="Normal 2 22 2 2 2" xfId="2362" xr:uid="{00000000-0005-0000-0000-0000AF050000}"/>
    <cellStyle name="Normal 2 22 2 2 2 2" xfId="2363" xr:uid="{00000000-0005-0000-0000-0000B0050000}"/>
    <cellStyle name="Normal 2 22 2 2 2 2 2" xfId="2364" xr:uid="{00000000-0005-0000-0000-0000B1050000}"/>
    <cellStyle name="Normal 2 22 2 2 2 3" xfId="2365" xr:uid="{00000000-0005-0000-0000-0000B2050000}"/>
    <cellStyle name="Normal 2 22 2 2 2 3 2" xfId="2366" xr:uid="{00000000-0005-0000-0000-0000B3050000}"/>
    <cellStyle name="Normal 2 22 2 2 2 4" xfId="2367" xr:uid="{00000000-0005-0000-0000-0000B4050000}"/>
    <cellStyle name="Normal 2 22 2 2 3" xfId="2368" xr:uid="{00000000-0005-0000-0000-0000B5050000}"/>
    <cellStyle name="Normal 2 22 2 2 3 2" xfId="2369" xr:uid="{00000000-0005-0000-0000-0000B6050000}"/>
    <cellStyle name="Normal 2 22 2 2 4" xfId="2370" xr:uid="{00000000-0005-0000-0000-0000B7050000}"/>
    <cellStyle name="Normal 2 22 2 2 4 2" xfId="2371" xr:uid="{00000000-0005-0000-0000-0000B8050000}"/>
    <cellStyle name="Normal 2 22 2 2 5" xfId="2372" xr:uid="{00000000-0005-0000-0000-0000B9050000}"/>
    <cellStyle name="Normal 2 22 2 2 6" xfId="9422" xr:uid="{289E67D6-244C-47EB-9398-BEE999741072}"/>
    <cellStyle name="Normal 2 22 2 3" xfId="2373" xr:uid="{00000000-0005-0000-0000-0000BA050000}"/>
    <cellStyle name="Normal 2 22 2 3 2" xfId="2374" xr:uid="{00000000-0005-0000-0000-0000BB050000}"/>
    <cellStyle name="Normal 2 22 2 3 2 2" xfId="2375" xr:uid="{00000000-0005-0000-0000-0000BC050000}"/>
    <cellStyle name="Normal 2 22 2 3 3" xfId="2376" xr:uid="{00000000-0005-0000-0000-0000BD050000}"/>
    <cellStyle name="Normal 2 22 2 3 3 2" xfId="2377" xr:uid="{00000000-0005-0000-0000-0000BE050000}"/>
    <cellStyle name="Normal 2 22 2 3 4" xfId="2378" xr:uid="{00000000-0005-0000-0000-0000BF050000}"/>
    <cellStyle name="Normal 2 22 2 4" xfId="2379" xr:uid="{00000000-0005-0000-0000-0000C0050000}"/>
    <cellStyle name="Normal 2 22 2 4 2" xfId="2380" xr:uid="{00000000-0005-0000-0000-0000C1050000}"/>
    <cellStyle name="Normal 2 22 2 5" xfId="2381" xr:uid="{00000000-0005-0000-0000-0000C2050000}"/>
    <cellStyle name="Normal 2 22 2 5 2" xfId="2382" xr:uid="{00000000-0005-0000-0000-0000C3050000}"/>
    <cellStyle name="Normal 2 22 2 6" xfId="2383" xr:uid="{00000000-0005-0000-0000-0000C4050000}"/>
    <cellStyle name="Normal 2 22 2 7" xfId="9063" xr:uid="{C047E7BC-5661-49BE-A607-65EC522374B7}"/>
    <cellStyle name="Normal 2 22 3" xfId="2384" xr:uid="{00000000-0005-0000-0000-0000C5050000}"/>
    <cellStyle name="Normal 2 22 3 2" xfId="2385" xr:uid="{00000000-0005-0000-0000-0000C6050000}"/>
    <cellStyle name="Normal 2 22 3 2 2" xfId="2386" xr:uid="{00000000-0005-0000-0000-0000C7050000}"/>
    <cellStyle name="Normal 2 22 3 2 2 2" xfId="2387" xr:uid="{00000000-0005-0000-0000-0000C8050000}"/>
    <cellStyle name="Normal 2 22 3 2 3" xfId="2388" xr:uid="{00000000-0005-0000-0000-0000C9050000}"/>
    <cellStyle name="Normal 2 22 3 2 3 2" xfId="2389" xr:uid="{00000000-0005-0000-0000-0000CA050000}"/>
    <cellStyle name="Normal 2 22 3 2 4" xfId="2390" xr:uid="{00000000-0005-0000-0000-0000CB050000}"/>
    <cellStyle name="Normal 2 22 3 3" xfId="2391" xr:uid="{00000000-0005-0000-0000-0000CC050000}"/>
    <cellStyle name="Normal 2 22 3 3 2" xfId="2392" xr:uid="{00000000-0005-0000-0000-0000CD050000}"/>
    <cellStyle name="Normal 2 22 3 4" xfId="2393" xr:uid="{00000000-0005-0000-0000-0000CE050000}"/>
    <cellStyle name="Normal 2 22 3 4 2" xfId="2394" xr:uid="{00000000-0005-0000-0000-0000CF050000}"/>
    <cellStyle name="Normal 2 22 3 5" xfId="2395" xr:uid="{00000000-0005-0000-0000-0000D0050000}"/>
    <cellStyle name="Normal 2 22 3 6" xfId="9421" xr:uid="{91DE68B1-BEB9-413C-970A-0C92C8C512C5}"/>
    <cellStyle name="Normal 2 22 4" xfId="2396" xr:uid="{00000000-0005-0000-0000-0000D1050000}"/>
    <cellStyle name="Normal 2 22 4 2" xfId="2397" xr:uid="{00000000-0005-0000-0000-0000D2050000}"/>
    <cellStyle name="Normal 2 22 4 2 2" xfId="2398" xr:uid="{00000000-0005-0000-0000-0000D3050000}"/>
    <cellStyle name="Normal 2 22 4 3" xfId="2399" xr:uid="{00000000-0005-0000-0000-0000D4050000}"/>
    <cellStyle name="Normal 2 22 4 3 2" xfId="2400" xr:uid="{00000000-0005-0000-0000-0000D5050000}"/>
    <cellStyle name="Normal 2 22 4 4" xfId="2401" xr:uid="{00000000-0005-0000-0000-0000D6050000}"/>
    <cellStyle name="Normal 2 22 5" xfId="2402" xr:uid="{00000000-0005-0000-0000-0000D7050000}"/>
    <cellStyle name="Normal 2 22 5 2" xfId="2403" xr:uid="{00000000-0005-0000-0000-0000D8050000}"/>
    <cellStyle name="Normal 2 22 6" xfId="2404" xr:uid="{00000000-0005-0000-0000-0000D9050000}"/>
    <cellStyle name="Normal 2 22 6 2" xfId="2405" xr:uid="{00000000-0005-0000-0000-0000DA050000}"/>
    <cellStyle name="Normal 2 22 7" xfId="2406" xr:uid="{00000000-0005-0000-0000-0000DB050000}"/>
    <cellStyle name="Normal 2 22 8" xfId="9062" xr:uid="{7F721847-1602-4CBC-905D-B7144209CD34}"/>
    <cellStyle name="Normal 2 23" xfId="151" xr:uid="{00000000-0005-0000-0000-0000DC050000}"/>
    <cellStyle name="Normal 2 23 2" xfId="152" xr:uid="{00000000-0005-0000-0000-0000DD050000}"/>
    <cellStyle name="Normal 2 23 2 2" xfId="2407" xr:uid="{00000000-0005-0000-0000-0000DE050000}"/>
    <cellStyle name="Normal 2 23 2 2 2" xfId="2408" xr:uid="{00000000-0005-0000-0000-0000DF050000}"/>
    <cellStyle name="Normal 2 23 2 2 2 2" xfId="2409" xr:uid="{00000000-0005-0000-0000-0000E0050000}"/>
    <cellStyle name="Normal 2 23 2 2 2 2 2" xfId="2410" xr:uid="{00000000-0005-0000-0000-0000E1050000}"/>
    <cellStyle name="Normal 2 23 2 2 2 3" xfId="2411" xr:uid="{00000000-0005-0000-0000-0000E2050000}"/>
    <cellStyle name="Normal 2 23 2 2 2 3 2" xfId="2412" xr:uid="{00000000-0005-0000-0000-0000E3050000}"/>
    <cellStyle name="Normal 2 23 2 2 2 4" xfId="2413" xr:uid="{00000000-0005-0000-0000-0000E4050000}"/>
    <cellStyle name="Normal 2 23 2 2 3" xfId="2414" xr:uid="{00000000-0005-0000-0000-0000E5050000}"/>
    <cellStyle name="Normal 2 23 2 2 3 2" xfId="2415" xr:uid="{00000000-0005-0000-0000-0000E6050000}"/>
    <cellStyle name="Normal 2 23 2 2 4" xfId="2416" xr:uid="{00000000-0005-0000-0000-0000E7050000}"/>
    <cellStyle name="Normal 2 23 2 2 4 2" xfId="2417" xr:uid="{00000000-0005-0000-0000-0000E8050000}"/>
    <cellStyle name="Normal 2 23 2 2 5" xfId="2418" xr:uid="{00000000-0005-0000-0000-0000E9050000}"/>
    <cellStyle name="Normal 2 23 2 2 6" xfId="9424" xr:uid="{CD274CBC-BBA7-4448-885D-3BEB59AC272E}"/>
    <cellStyle name="Normal 2 23 2 3" xfId="2419" xr:uid="{00000000-0005-0000-0000-0000EA050000}"/>
    <cellStyle name="Normal 2 23 2 3 2" xfId="2420" xr:uid="{00000000-0005-0000-0000-0000EB050000}"/>
    <cellStyle name="Normal 2 23 2 3 2 2" xfId="2421" xr:uid="{00000000-0005-0000-0000-0000EC050000}"/>
    <cellStyle name="Normal 2 23 2 3 3" xfId="2422" xr:uid="{00000000-0005-0000-0000-0000ED050000}"/>
    <cellStyle name="Normal 2 23 2 3 3 2" xfId="2423" xr:uid="{00000000-0005-0000-0000-0000EE050000}"/>
    <cellStyle name="Normal 2 23 2 3 4" xfId="2424" xr:uid="{00000000-0005-0000-0000-0000EF050000}"/>
    <cellStyle name="Normal 2 23 2 4" xfId="2425" xr:uid="{00000000-0005-0000-0000-0000F0050000}"/>
    <cellStyle name="Normal 2 23 2 4 2" xfId="2426" xr:uid="{00000000-0005-0000-0000-0000F1050000}"/>
    <cellStyle name="Normal 2 23 2 5" xfId="2427" xr:uid="{00000000-0005-0000-0000-0000F2050000}"/>
    <cellStyle name="Normal 2 23 2 5 2" xfId="2428" xr:uid="{00000000-0005-0000-0000-0000F3050000}"/>
    <cellStyle name="Normal 2 23 2 6" xfId="2429" xr:uid="{00000000-0005-0000-0000-0000F4050000}"/>
    <cellStyle name="Normal 2 23 2 7" xfId="9065" xr:uid="{7D57F5FD-F32F-4C83-B0F7-B8FDE483F578}"/>
    <cellStyle name="Normal 2 23 3" xfId="2430" xr:uid="{00000000-0005-0000-0000-0000F5050000}"/>
    <cellStyle name="Normal 2 23 3 2" xfId="2431" xr:uid="{00000000-0005-0000-0000-0000F6050000}"/>
    <cellStyle name="Normal 2 23 3 2 2" xfId="2432" xr:uid="{00000000-0005-0000-0000-0000F7050000}"/>
    <cellStyle name="Normal 2 23 3 2 2 2" xfId="2433" xr:uid="{00000000-0005-0000-0000-0000F8050000}"/>
    <cellStyle name="Normal 2 23 3 2 3" xfId="2434" xr:uid="{00000000-0005-0000-0000-0000F9050000}"/>
    <cellStyle name="Normal 2 23 3 2 3 2" xfId="2435" xr:uid="{00000000-0005-0000-0000-0000FA050000}"/>
    <cellStyle name="Normal 2 23 3 2 4" xfId="2436" xr:uid="{00000000-0005-0000-0000-0000FB050000}"/>
    <cellStyle name="Normal 2 23 3 3" xfId="2437" xr:uid="{00000000-0005-0000-0000-0000FC050000}"/>
    <cellStyle name="Normal 2 23 3 3 2" xfId="2438" xr:uid="{00000000-0005-0000-0000-0000FD050000}"/>
    <cellStyle name="Normal 2 23 3 4" xfId="2439" xr:uid="{00000000-0005-0000-0000-0000FE050000}"/>
    <cellStyle name="Normal 2 23 3 4 2" xfId="2440" xr:uid="{00000000-0005-0000-0000-0000FF050000}"/>
    <cellStyle name="Normal 2 23 3 5" xfId="2441" xr:uid="{00000000-0005-0000-0000-000000060000}"/>
    <cellStyle name="Normal 2 23 3 6" xfId="9423" xr:uid="{43DC5E34-DE4C-4E63-A09E-3948E27B5A54}"/>
    <cellStyle name="Normal 2 23 4" xfId="2442" xr:uid="{00000000-0005-0000-0000-000001060000}"/>
    <cellStyle name="Normal 2 23 4 2" xfId="2443" xr:uid="{00000000-0005-0000-0000-000002060000}"/>
    <cellStyle name="Normal 2 23 4 2 2" xfId="2444" xr:uid="{00000000-0005-0000-0000-000003060000}"/>
    <cellStyle name="Normal 2 23 4 3" xfId="2445" xr:uid="{00000000-0005-0000-0000-000004060000}"/>
    <cellStyle name="Normal 2 23 4 3 2" xfId="2446" xr:uid="{00000000-0005-0000-0000-000005060000}"/>
    <cellStyle name="Normal 2 23 4 4" xfId="2447" xr:uid="{00000000-0005-0000-0000-000006060000}"/>
    <cellStyle name="Normal 2 23 5" xfId="2448" xr:uid="{00000000-0005-0000-0000-000007060000}"/>
    <cellStyle name="Normal 2 23 5 2" xfId="2449" xr:uid="{00000000-0005-0000-0000-000008060000}"/>
    <cellStyle name="Normal 2 23 6" xfId="2450" xr:uid="{00000000-0005-0000-0000-000009060000}"/>
    <cellStyle name="Normal 2 23 6 2" xfId="2451" xr:uid="{00000000-0005-0000-0000-00000A060000}"/>
    <cellStyle name="Normal 2 23 7" xfId="2452" xr:uid="{00000000-0005-0000-0000-00000B060000}"/>
    <cellStyle name="Normal 2 23 8" xfId="9064" xr:uid="{143E128F-D1F6-4754-9234-B28E1EA990D9}"/>
    <cellStyle name="Normal 2 24" xfId="153" xr:uid="{00000000-0005-0000-0000-00000C060000}"/>
    <cellStyle name="Normal 2 24 2" xfId="154" xr:uid="{00000000-0005-0000-0000-00000D060000}"/>
    <cellStyle name="Normal 2 24 2 2" xfId="2453" xr:uid="{00000000-0005-0000-0000-00000E060000}"/>
    <cellStyle name="Normal 2 24 2 2 2" xfId="2454" xr:uid="{00000000-0005-0000-0000-00000F060000}"/>
    <cellStyle name="Normal 2 24 2 2 2 2" xfId="2455" xr:uid="{00000000-0005-0000-0000-000010060000}"/>
    <cellStyle name="Normal 2 24 2 2 2 2 2" xfId="2456" xr:uid="{00000000-0005-0000-0000-000011060000}"/>
    <cellStyle name="Normal 2 24 2 2 2 3" xfId="2457" xr:uid="{00000000-0005-0000-0000-000012060000}"/>
    <cellStyle name="Normal 2 24 2 2 2 3 2" xfId="2458" xr:uid="{00000000-0005-0000-0000-000013060000}"/>
    <cellStyle name="Normal 2 24 2 2 2 4" xfId="2459" xr:uid="{00000000-0005-0000-0000-000014060000}"/>
    <cellStyle name="Normal 2 24 2 2 3" xfId="2460" xr:uid="{00000000-0005-0000-0000-000015060000}"/>
    <cellStyle name="Normal 2 24 2 2 3 2" xfId="2461" xr:uid="{00000000-0005-0000-0000-000016060000}"/>
    <cellStyle name="Normal 2 24 2 2 4" xfId="2462" xr:uid="{00000000-0005-0000-0000-000017060000}"/>
    <cellStyle name="Normal 2 24 2 2 4 2" xfId="2463" xr:uid="{00000000-0005-0000-0000-000018060000}"/>
    <cellStyle name="Normal 2 24 2 2 5" xfId="2464" xr:uid="{00000000-0005-0000-0000-000019060000}"/>
    <cellStyle name="Normal 2 24 2 2 6" xfId="9426" xr:uid="{07296C5E-9C94-44EA-AD04-05BBD5A72064}"/>
    <cellStyle name="Normal 2 24 2 3" xfId="2465" xr:uid="{00000000-0005-0000-0000-00001A060000}"/>
    <cellStyle name="Normal 2 24 2 3 2" xfId="2466" xr:uid="{00000000-0005-0000-0000-00001B060000}"/>
    <cellStyle name="Normal 2 24 2 3 2 2" xfId="2467" xr:uid="{00000000-0005-0000-0000-00001C060000}"/>
    <cellStyle name="Normal 2 24 2 3 3" xfId="2468" xr:uid="{00000000-0005-0000-0000-00001D060000}"/>
    <cellStyle name="Normal 2 24 2 3 3 2" xfId="2469" xr:uid="{00000000-0005-0000-0000-00001E060000}"/>
    <cellStyle name="Normal 2 24 2 3 4" xfId="2470" xr:uid="{00000000-0005-0000-0000-00001F060000}"/>
    <cellStyle name="Normal 2 24 2 4" xfId="2471" xr:uid="{00000000-0005-0000-0000-000020060000}"/>
    <cellStyle name="Normal 2 24 2 4 2" xfId="2472" xr:uid="{00000000-0005-0000-0000-000021060000}"/>
    <cellStyle name="Normal 2 24 2 5" xfId="2473" xr:uid="{00000000-0005-0000-0000-000022060000}"/>
    <cellStyle name="Normal 2 24 2 5 2" xfId="2474" xr:uid="{00000000-0005-0000-0000-000023060000}"/>
    <cellStyle name="Normal 2 24 2 6" xfId="2475" xr:uid="{00000000-0005-0000-0000-000024060000}"/>
    <cellStyle name="Normal 2 24 2 7" xfId="9067" xr:uid="{A84D4C18-8AE7-4C32-9C64-28743593AAD5}"/>
    <cellStyle name="Normal 2 24 3" xfId="2476" xr:uid="{00000000-0005-0000-0000-000025060000}"/>
    <cellStyle name="Normal 2 24 3 2" xfId="2477" xr:uid="{00000000-0005-0000-0000-000026060000}"/>
    <cellStyle name="Normal 2 24 3 2 2" xfId="2478" xr:uid="{00000000-0005-0000-0000-000027060000}"/>
    <cellStyle name="Normal 2 24 3 2 2 2" xfId="2479" xr:uid="{00000000-0005-0000-0000-000028060000}"/>
    <cellStyle name="Normal 2 24 3 2 3" xfId="2480" xr:uid="{00000000-0005-0000-0000-000029060000}"/>
    <cellStyle name="Normal 2 24 3 2 3 2" xfId="2481" xr:uid="{00000000-0005-0000-0000-00002A060000}"/>
    <cellStyle name="Normal 2 24 3 2 4" xfId="2482" xr:uid="{00000000-0005-0000-0000-00002B060000}"/>
    <cellStyle name="Normal 2 24 3 3" xfId="2483" xr:uid="{00000000-0005-0000-0000-00002C060000}"/>
    <cellStyle name="Normal 2 24 3 3 2" xfId="2484" xr:uid="{00000000-0005-0000-0000-00002D060000}"/>
    <cellStyle name="Normal 2 24 3 4" xfId="2485" xr:uid="{00000000-0005-0000-0000-00002E060000}"/>
    <cellStyle name="Normal 2 24 3 4 2" xfId="2486" xr:uid="{00000000-0005-0000-0000-00002F060000}"/>
    <cellStyle name="Normal 2 24 3 5" xfId="2487" xr:uid="{00000000-0005-0000-0000-000030060000}"/>
    <cellStyle name="Normal 2 24 3 6" xfId="9425" xr:uid="{3E07E7B1-8D39-45C5-87CA-795D66C8DE44}"/>
    <cellStyle name="Normal 2 24 4" xfId="2488" xr:uid="{00000000-0005-0000-0000-000031060000}"/>
    <cellStyle name="Normal 2 24 4 2" xfId="2489" xr:uid="{00000000-0005-0000-0000-000032060000}"/>
    <cellStyle name="Normal 2 24 4 2 2" xfId="2490" xr:uid="{00000000-0005-0000-0000-000033060000}"/>
    <cellStyle name="Normal 2 24 4 3" xfId="2491" xr:uid="{00000000-0005-0000-0000-000034060000}"/>
    <cellStyle name="Normal 2 24 4 3 2" xfId="2492" xr:uid="{00000000-0005-0000-0000-000035060000}"/>
    <cellStyle name="Normal 2 24 4 4" xfId="2493" xr:uid="{00000000-0005-0000-0000-000036060000}"/>
    <cellStyle name="Normal 2 24 5" xfId="2494" xr:uid="{00000000-0005-0000-0000-000037060000}"/>
    <cellStyle name="Normal 2 24 5 2" xfId="2495" xr:uid="{00000000-0005-0000-0000-000038060000}"/>
    <cellStyle name="Normal 2 24 6" xfId="2496" xr:uid="{00000000-0005-0000-0000-000039060000}"/>
    <cellStyle name="Normal 2 24 6 2" xfId="2497" xr:uid="{00000000-0005-0000-0000-00003A060000}"/>
    <cellStyle name="Normal 2 24 7" xfId="2498" xr:uid="{00000000-0005-0000-0000-00003B060000}"/>
    <cellStyle name="Normal 2 24 8" xfId="9066" xr:uid="{6FE267A9-B494-41FA-8694-A5AD135A3C17}"/>
    <cellStyle name="Normal 2 25" xfId="155" xr:uid="{00000000-0005-0000-0000-00003C060000}"/>
    <cellStyle name="Normal 2 25 2" xfId="156" xr:uid="{00000000-0005-0000-0000-00003D060000}"/>
    <cellStyle name="Normal 2 25 2 2" xfId="2499" xr:uid="{00000000-0005-0000-0000-00003E060000}"/>
    <cellStyle name="Normal 2 25 2 2 2" xfId="2500" xr:uid="{00000000-0005-0000-0000-00003F060000}"/>
    <cellStyle name="Normal 2 25 2 2 2 2" xfId="2501" xr:uid="{00000000-0005-0000-0000-000040060000}"/>
    <cellStyle name="Normal 2 25 2 2 2 2 2" xfId="2502" xr:uid="{00000000-0005-0000-0000-000041060000}"/>
    <cellStyle name="Normal 2 25 2 2 2 3" xfId="2503" xr:uid="{00000000-0005-0000-0000-000042060000}"/>
    <cellStyle name="Normal 2 25 2 2 2 3 2" xfId="2504" xr:uid="{00000000-0005-0000-0000-000043060000}"/>
    <cellStyle name="Normal 2 25 2 2 2 4" xfId="2505" xr:uid="{00000000-0005-0000-0000-000044060000}"/>
    <cellStyle name="Normal 2 25 2 2 3" xfId="2506" xr:uid="{00000000-0005-0000-0000-000045060000}"/>
    <cellStyle name="Normal 2 25 2 2 3 2" xfId="2507" xr:uid="{00000000-0005-0000-0000-000046060000}"/>
    <cellStyle name="Normal 2 25 2 2 4" xfId="2508" xr:uid="{00000000-0005-0000-0000-000047060000}"/>
    <cellStyle name="Normal 2 25 2 2 4 2" xfId="2509" xr:uid="{00000000-0005-0000-0000-000048060000}"/>
    <cellStyle name="Normal 2 25 2 2 5" xfId="2510" xr:uid="{00000000-0005-0000-0000-000049060000}"/>
    <cellStyle name="Normal 2 25 2 2 6" xfId="9428" xr:uid="{4354AA9E-05EC-4B33-B87F-124508D33AE7}"/>
    <cellStyle name="Normal 2 25 2 3" xfId="2511" xr:uid="{00000000-0005-0000-0000-00004A060000}"/>
    <cellStyle name="Normal 2 25 2 3 2" xfId="2512" xr:uid="{00000000-0005-0000-0000-00004B060000}"/>
    <cellStyle name="Normal 2 25 2 3 2 2" xfId="2513" xr:uid="{00000000-0005-0000-0000-00004C060000}"/>
    <cellStyle name="Normal 2 25 2 3 3" xfId="2514" xr:uid="{00000000-0005-0000-0000-00004D060000}"/>
    <cellStyle name="Normal 2 25 2 3 3 2" xfId="2515" xr:uid="{00000000-0005-0000-0000-00004E060000}"/>
    <cellStyle name="Normal 2 25 2 3 4" xfId="2516" xr:uid="{00000000-0005-0000-0000-00004F060000}"/>
    <cellStyle name="Normal 2 25 2 4" xfId="2517" xr:uid="{00000000-0005-0000-0000-000050060000}"/>
    <cellStyle name="Normal 2 25 2 4 2" xfId="2518" xr:uid="{00000000-0005-0000-0000-000051060000}"/>
    <cellStyle name="Normal 2 25 2 5" xfId="2519" xr:uid="{00000000-0005-0000-0000-000052060000}"/>
    <cellStyle name="Normal 2 25 2 5 2" xfId="2520" xr:uid="{00000000-0005-0000-0000-000053060000}"/>
    <cellStyle name="Normal 2 25 2 6" xfId="2521" xr:uid="{00000000-0005-0000-0000-000054060000}"/>
    <cellStyle name="Normal 2 25 2 7" xfId="9069" xr:uid="{25BE3D74-1B31-4CB0-8046-AFE43D0EAF2C}"/>
    <cellStyle name="Normal 2 25 3" xfId="2522" xr:uid="{00000000-0005-0000-0000-000055060000}"/>
    <cellStyle name="Normal 2 25 3 2" xfId="2523" xr:uid="{00000000-0005-0000-0000-000056060000}"/>
    <cellStyle name="Normal 2 25 3 2 2" xfId="2524" xr:uid="{00000000-0005-0000-0000-000057060000}"/>
    <cellStyle name="Normal 2 25 3 2 2 2" xfId="2525" xr:uid="{00000000-0005-0000-0000-000058060000}"/>
    <cellStyle name="Normal 2 25 3 2 3" xfId="2526" xr:uid="{00000000-0005-0000-0000-000059060000}"/>
    <cellStyle name="Normal 2 25 3 2 3 2" xfId="2527" xr:uid="{00000000-0005-0000-0000-00005A060000}"/>
    <cellStyle name="Normal 2 25 3 2 4" xfId="2528" xr:uid="{00000000-0005-0000-0000-00005B060000}"/>
    <cellStyle name="Normal 2 25 3 3" xfId="2529" xr:uid="{00000000-0005-0000-0000-00005C060000}"/>
    <cellStyle name="Normal 2 25 3 3 2" xfId="2530" xr:uid="{00000000-0005-0000-0000-00005D060000}"/>
    <cellStyle name="Normal 2 25 3 4" xfId="2531" xr:uid="{00000000-0005-0000-0000-00005E060000}"/>
    <cellStyle name="Normal 2 25 3 4 2" xfId="2532" xr:uid="{00000000-0005-0000-0000-00005F060000}"/>
    <cellStyle name="Normal 2 25 3 5" xfId="2533" xr:uid="{00000000-0005-0000-0000-000060060000}"/>
    <cellStyle name="Normal 2 25 3 6" xfId="9427" xr:uid="{C6F31C5A-54DD-4F4D-803D-98AD9EB10A92}"/>
    <cellStyle name="Normal 2 25 4" xfId="2534" xr:uid="{00000000-0005-0000-0000-000061060000}"/>
    <cellStyle name="Normal 2 25 4 2" xfId="2535" xr:uid="{00000000-0005-0000-0000-000062060000}"/>
    <cellStyle name="Normal 2 25 4 2 2" xfId="2536" xr:uid="{00000000-0005-0000-0000-000063060000}"/>
    <cellStyle name="Normal 2 25 4 3" xfId="2537" xr:uid="{00000000-0005-0000-0000-000064060000}"/>
    <cellStyle name="Normal 2 25 4 3 2" xfId="2538" xr:uid="{00000000-0005-0000-0000-000065060000}"/>
    <cellStyle name="Normal 2 25 4 4" xfId="2539" xr:uid="{00000000-0005-0000-0000-000066060000}"/>
    <cellStyle name="Normal 2 25 5" xfId="2540" xr:uid="{00000000-0005-0000-0000-000067060000}"/>
    <cellStyle name="Normal 2 25 5 2" xfId="2541" xr:uid="{00000000-0005-0000-0000-000068060000}"/>
    <cellStyle name="Normal 2 25 6" xfId="2542" xr:uid="{00000000-0005-0000-0000-000069060000}"/>
    <cellStyle name="Normal 2 25 6 2" xfId="2543" xr:uid="{00000000-0005-0000-0000-00006A060000}"/>
    <cellStyle name="Normal 2 25 7" xfId="2544" xr:uid="{00000000-0005-0000-0000-00006B060000}"/>
    <cellStyle name="Normal 2 25 8" xfId="9068" xr:uid="{4798CFAB-D08A-4BC9-A9FB-14B7D4C28F2B}"/>
    <cellStyle name="Normal 2 26" xfId="157" xr:uid="{00000000-0005-0000-0000-00006C060000}"/>
    <cellStyle name="Normal 2 26 2" xfId="158" xr:uid="{00000000-0005-0000-0000-00006D060000}"/>
    <cellStyle name="Normal 2 26 2 2" xfId="2545" xr:uid="{00000000-0005-0000-0000-00006E060000}"/>
    <cellStyle name="Normal 2 26 2 2 2" xfId="2546" xr:uid="{00000000-0005-0000-0000-00006F060000}"/>
    <cellStyle name="Normal 2 26 2 2 2 2" xfId="2547" xr:uid="{00000000-0005-0000-0000-000070060000}"/>
    <cellStyle name="Normal 2 26 2 2 2 2 2" xfId="2548" xr:uid="{00000000-0005-0000-0000-000071060000}"/>
    <cellStyle name="Normal 2 26 2 2 2 3" xfId="2549" xr:uid="{00000000-0005-0000-0000-000072060000}"/>
    <cellStyle name="Normal 2 26 2 2 2 3 2" xfId="2550" xr:uid="{00000000-0005-0000-0000-000073060000}"/>
    <cellStyle name="Normal 2 26 2 2 2 4" xfId="2551" xr:uid="{00000000-0005-0000-0000-000074060000}"/>
    <cellStyle name="Normal 2 26 2 2 3" xfId="2552" xr:uid="{00000000-0005-0000-0000-000075060000}"/>
    <cellStyle name="Normal 2 26 2 2 3 2" xfId="2553" xr:uid="{00000000-0005-0000-0000-000076060000}"/>
    <cellStyle name="Normal 2 26 2 2 4" xfId="2554" xr:uid="{00000000-0005-0000-0000-000077060000}"/>
    <cellStyle name="Normal 2 26 2 2 4 2" xfId="2555" xr:uid="{00000000-0005-0000-0000-000078060000}"/>
    <cellStyle name="Normal 2 26 2 2 5" xfId="2556" xr:uid="{00000000-0005-0000-0000-000079060000}"/>
    <cellStyle name="Normal 2 26 2 2 6" xfId="9430" xr:uid="{8A8C63E2-2BA5-4096-9318-45F6EDAC92FD}"/>
    <cellStyle name="Normal 2 26 2 3" xfId="2557" xr:uid="{00000000-0005-0000-0000-00007A060000}"/>
    <cellStyle name="Normal 2 26 2 3 2" xfId="2558" xr:uid="{00000000-0005-0000-0000-00007B060000}"/>
    <cellStyle name="Normal 2 26 2 3 2 2" xfId="2559" xr:uid="{00000000-0005-0000-0000-00007C060000}"/>
    <cellStyle name="Normal 2 26 2 3 3" xfId="2560" xr:uid="{00000000-0005-0000-0000-00007D060000}"/>
    <cellStyle name="Normal 2 26 2 3 3 2" xfId="2561" xr:uid="{00000000-0005-0000-0000-00007E060000}"/>
    <cellStyle name="Normal 2 26 2 3 4" xfId="2562" xr:uid="{00000000-0005-0000-0000-00007F060000}"/>
    <cellStyle name="Normal 2 26 2 4" xfId="2563" xr:uid="{00000000-0005-0000-0000-000080060000}"/>
    <cellStyle name="Normal 2 26 2 4 2" xfId="2564" xr:uid="{00000000-0005-0000-0000-000081060000}"/>
    <cellStyle name="Normal 2 26 2 5" xfId="2565" xr:uid="{00000000-0005-0000-0000-000082060000}"/>
    <cellStyle name="Normal 2 26 2 5 2" xfId="2566" xr:uid="{00000000-0005-0000-0000-000083060000}"/>
    <cellStyle name="Normal 2 26 2 6" xfId="2567" xr:uid="{00000000-0005-0000-0000-000084060000}"/>
    <cellStyle name="Normal 2 26 2 7" xfId="9071" xr:uid="{9CFB0AD9-6F02-4E46-9396-12E4BE3C8B14}"/>
    <cellStyle name="Normal 2 26 3" xfId="2568" xr:uid="{00000000-0005-0000-0000-000085060000}"/>
    <cellStyle name="Normal 2 26 3 2" xfId="2569" xr:uid="{00000000-0005-0000-0000-000086060000}"/>
    <cellStyle name="Normal 2 26 3 2 2" xfId="2570" xr:uid="{00000000-0005-0000-0000-000087060000}"/>
    <cellStyle name="Normal 2 26 3 2 2 2" xfId="2571" xr:uid="{00000000-0005-0000-0000-000088060000}"/>
    <cellStyle name="Normal 2 26 3 2 3" xfId="2572" xr:uid="{00000000-0005-0000-0000-000089060000}"/>
    <cellStyle name="Normal 2 26 3 2 3 2" xfId="2573" xr:uid="{00000000-0005-0000-0000-00008A060000}"/>
    <cellStyle name="Normal 2 26 3 2 4" xfId="2574" xr:uid="{00000000-0005-0000-0000-00008B060000}"/>
    <cellStyle name="Normal 2 26 3 3" xfId="2575" xr:uid="{00000000-0005-0000-0000-00008C060000}"/>
    <cellStyle name="Normal 2 26 3 3 2" xfId="2576" xr:uid="{00000000-0005-0000-0000-00008D060000}"/>
    <cellStyle name="Normal 2 26 3 4" xfId="2577" xr:uid="{00000000-0005-0000-0000-00008E060000}"/>
    <cellStyle name="Normal 2 26 3 4 2" xfId="2578" xr:uid="{00000000-0005-0000-0000-00008F060000}"/>
    <cellStyle name="Normal 2 26 3 5" xfId="2579" xr:uid="{00000000-0005-0000-0000-000090060000}"/>
    <cellStyle name="Normal 2 26 3 6" xfId="9429" xr:uid="{269FE7D5-94A9-496E-A6CE-2A344AF4D8EC}"/>
    <cellStyle name="Normal 2 26 4" xfId="2580" xr:uid="{00000000-0005-0000-0000-000091060000}"/>
    <cellStyle name="Normal 2 26 4 2" xfId="2581" xr:uid="{00000000-0005-0000-0000-000092060000}"/>
    <cellStyle name="Normal 2 26 4 2 2" xfId="2582" xr:uid="{00000000-0005-0000-0000-000093060000}"/>
    <cellStyle name="Normal 2 26 4 3" xfId="2583" xr:uid="{00000000-0005-0000-0000-000094060000}"/>
    <cellStyle name="Normal 2 26 4 3 2" xfId="2584" xr:uid="{00000000-0005-0000-0000-000095060000}"/>
    <cellStyle name="Normal 2 26 4 4" xfId="2585" xr:uid="{00000000-0005-0000-0000-000096060000}"/>
    <cellStyle name="Normal 2 26 5" xfId="2586" xr:uid="{00000000-0005-0000-0000-000097060000}"/>
    <cellStyle name="Normal 2 26 5 2" xfId="2587" xr:uid="{00000000-0005-0000-0000-000098060000}"/>
    <cellStyle name="Normal 2 26 6" xfId="2588" xr:uid="{00000000-0005-0000-0000-000099060000}"/>
    <cellStyle name="Normal 2 26 6 2" xfId="2589" xr:uid="{00000000-0005-0000-0000-00009A060000}"/>
    <cellStyle name="Normal 2 26 7" xfId="2590" xr:uid="{00000000-0005-0000-0000-00009B060000}"/>
    <cellStyle name="Normal 2 26 8" xfId="9070" xr:uid="{BD8A54AD-90C6-40BF-9ECB-B4CB5F17FD5C}"/>
    <cellStyle name="Normal 2 27" xfId="159" xr:uid="{00000000-0005-0000-0000-00009C060000}"/>
    <cellStyle name="Normal 2 27 2" xfId="160" xr:uid="{00000000-0005-0000-0000-00009D060000}"/>
    <cellStyle name="Normal 2 27 2 2" xfId="2591" xr:uid="{00000000-0005-0000-0000-00009E060000}"/>
    <cellStyle name="Normal 2 27 2 2 2" xfId="2592" xr:uid="{00000000-0005-0000-0000-00009F060000}"/>
    <cellStyle name="Normal 2 27 2 2 2 2" xfId="2593" xr:uid="{00000000-0005-0000-0000-0000A0060000}"/>
    <cellStyle name="Normal 2 27 2 2 2 2 2" xfId="2594" xr:uid="{00000000-0005-0000-0000-0000A1060000}"/>
    <cellStyle name="Normal 2 27 2 2 2 3" xfId="2595" xr:uid="{00000000-0005-0000-0000-0000A2060000}"/>
    <cellStyle name="Normal 2 27 2 2 2 3 2" xfId="2596" xr:uid="{00000000-0005-0000-0000-0000A3060000}"/>
    <cellStyle name="Normal 2 27 2 2 2 4" xfId="2597" xr:uid="{00000000-0005-0000-0000-0000A4060000}"/>
    <cellStyle name="Normal 2 27 2 2 3" xfId="2598" xr:uid="{00000000-0005-0000-0000-0000A5060000}"/>
    <cellStyle name="Normal 2 27 2 2 3 2" xfId="2599" xr:uid="{00000000-0005-0000-0000-0000A6060000}"/>
    <cellStyle name="Normal 2 27 2 2 4" xfId="2600" xr:uid="{00000000-0005-0000-0000-0000A7060000}"/>
    <cellStyle name="Normal 2 27 2 2 4 2" xfId="2601" xr:uid="{00000000-0005-0000-0000-0000A8060000}"/>
    <cellStyle name="Normal 2 27 2 2 5" xfId="2602" xr:uid="{00000000-0005-0000-0000-0000A9060000}"/>
    <cellStyle name="Normal 2 27 2 2 6" xfId="9432" xr:uid="{2DECB932-7425-4EB9-9230-95573E568A7C}"/>
    <cellStyle name="Normal 2 27 2 3" xfId="2603" xr:uid="{00000000-0005-0000-0000-0000AA060000}"/>
    <cellStyle name="Normal 2 27 2 3 2" xfId="2604" xr:uid="{00000000-0005-0000-0000-0000AB060000}"/>
    <cellStyle name="Normal 2 27 2 3 2 2" xfId="2605" xr:uid="{00000000-0005-0000-0000-0000AC060000}"/>
    <cellStyle name="Normal 2 27 2 3 3" xfId="2606" xr:uid="{00000000-0005-0000-0000-0000AD060000}"/>
    <cellStyle name="Normal 2 27 2 3 3 2" xfId="2607" xr:uid="{00000000-0005-0000-0000-0000AE060000}"/>
    <cellStyle name="Normal 2 27 2 3 4" xfId="2608" xr:uid="{00000000-0005-0000-0000-0000AF060000}"/>
    <cellStyle name="Normal 2 27 2 4" xfId="2609" xr:uid="{00000000-0005-0000-0000-0000B0060000}"/>
    <cellStyle name="Normal 2 27 2 4 2" xfId="2610" xr:uid="{00000000-0005-0000-0000-0000B1060000}"/>
    <cellStyle name="Normal 2 27 2 5" xfId="2611" xr:uid="{00000000-0005-0000-0000-0000B2060000}"/>
    <cellStyle name="Normal 2 27 2 5 2" xfId="2612" xr:uid="{00000000-0005-0000-0000-0000B3060000}"/>
    <cellStyle name="Normal 2 27 2 6" xfId="2613" xr:uid="{00000000-0005-0000-0000-0000B4060000}"/>
    <cellStyle name="Normal 2 27 2 7" xfId="9073" xr:uid="{7D0CF635-01BC-48BC-954C-9EDD476AA274}"/>
    <cellStyle name="Normal 2 27 3" xfId="2614" xr:uid="{00000000-0005-0000-0000-0000B5060000}"/>
    <cellStyle name="Normal 2 27 3 2" xfId="2615" xr:uid="{00000000-0005-0000-0000-0000B6060000}"/>
    <cellStyle name="Normal 2 27 3 2 2" xfId="2616" xr:uid="{00000000-0005-0000-0000-0000B7060000}"/>
    <cellStyle name="Normal 2 27 3 2 2 2" xfId="2617" xr:uid="{00000000-0005-0000-0000-0000B8060000}"/>
    <cellStyle name="Normal 2 27 3 2 3" xfId="2618" xr:uid="{00000000-0005-0000-0000-0000B9060000}"/>
    <cellStyle name="Normal 2 27 3 2 3 2" xfId="2619" xr:uid="{00000000-0005-0000-0000-0000BA060000}"/>
    <cellStyle name="Normal 2 27 3 2 4" xfId="2620" xr:uid="{00000000-0005-0000-0000-0000BB060000}"/>
    <cellStyle name="Normal 2 27 3 3" xfId="2621" xr:uid="{00000000-0005-0000-0000-0000BC060000}"/>
    <cellStyle name="Normal 2 27 3 3 2" xfId="2622" xr:uid="{00000000-0005-0000-0000-0000BD060000}"/>
    <cellStyle name="Normal 2 27 3 4" xfId="2623" xr:uid="{00000000-0005-0000-0000-0000BE060000}"/>
    <cellStyle name="Normal 2 27 3 4 2" xfId="2624" xr:uid="{00000000-0005-0000-0000-0000BF060000}"/>
    <cellStyle name="Normal 2 27 3 5" xfId="2625" xr:uid="{00000000-0005-0000-0000-0000C0060000}"/>
    <cellStyle name="Normal 2 27 3 6" xfId="9431" xr:uid="{BD16DBEA-6BC9-4566-8CDD-0D00F810D4BC}"/>
    <cellStyle name="Normal 2 27 4" xfId="2626" xr:uid="{00000000-0005-0000-0000-0000C1060000}"/>
    <cellStyle name="Normal 2 27 4 2" xfId="2627" xr:uid="{00000000-0005-0000-0000-0000C2060000}"/>
    <cellStyle name="Normal 2 27 4 2 2" xfId="2628" xr:uid="{00000000-0005-0000-0000-0000C3060000}"/>
    <cellStyle name="Normal 2 27 4 3" xfId="2629" xr:uid="{00000000-0005-0000-0000-0000C4060000}"/>
    <cellStyle name="Normal 2 27 4 3 2" xfId="2630" xr:uid="{00000000-0005-0000-0000-0000C5060000}"/>
    <cellStyle name="Normal 2 27 4 4" xfId="2631" xr:uid="{00000000-0005-0000-0000-0000C6060000}"/>
    <cellStyle name="Normal 2 27 5" xfId="2632" xr:uid="{00000000-0005-0000-0000-0000C7060000}"/>
    <cellStyle name="Normal 2 27 5 2" xfId="2633" xr:uid="{00000000-0005-0000-0000-0000C8060000}"/>
    <cellStyle name="Normal 2 27 6" xfId="2634" xr:uid="{00000000-0005-0000-0000-0000C9060000}"/>
    <cellStyle name="Normal 2 27 6 2" xfId="2635" xr:uid="{00000000-0005-0000-0000-0000CA060000}"/>
    <cellStyle name="Normal 2 27 7" xfId="2636" xr:uid="{00000000-0005-0000-0000-0000CB060000}"/>
    <cellStyle name="Normal 2 27 8" xfId="9072" xr:uid="{8FA9B683-A424-4A2F-8F29-7ABA7A1780B3}"/>
    <cellStyle name="Normal 2 28" xfId="161" xr:uid="{00000000-0005-0000-0000-0000CC060000}"/>
    <cellStyle name="Normal 2 28 2" xfId="162" xr:uid="{00000000-0005-0000-0000-0000CD060000}"/>
    <cellStyle name="Normal 2 28 2 2" xfId="2637" xr:uid="{00000000-0005-0000-0000-0000CE060000}"/>
    <cellStyle name="Normal 2 28 2 2 2" xfId="2638" xr:uid="{00000000-0005-0000-0000-0000CF060000}"/>
    <cellStyle name="Normal 2 28 2 2 2 2" xfId="2639" xr:uid="{00000000-0005-0000-0000-0000D0060000}"/>
    <cellStyle name="Normal 2 28 2 2 2 2 2" xfId="2640" xr:uid="{00000000-0005-0000-0000-0000D1060000}"/>
    <cellStyle name="Normal 2 28 2 2 2 3" xfId="2641" xr:uid="{00000000-0005-0000-0000-0000D2060000}"/>
    <cellStyle name="Normal 2 28 2 2 2 3 2" xfId="2642" xr:uid="{00000000-0005-0000-0000-0000D3060000}"/>
    <cellStyle name="Normal 2 28 2 2 2 4" xfId="2643" xr:uid="{00000000-0005-0000-0000-0000D4060000}"/>
    <cellStyle name="Normal 2 28 2 2 3" xfId="2644" xr:uid="{00000000-0005-0000-0000-0000D5060000}"/>
    <cellStyle name="Normal 2 28 2 2 3 2" xfId="2645" xr:uid="{00000000-0005-0000-0000-0000D6060000}"/>
    <cellStyle name="Normal 2 28 2 2 4" xfId="2646" xr:uid="{00000000-0005-0000-0000-0000D7060000}"/>
    <cellStyle name="Normal 2 28 2 2 4 2" xfId="2647" xr:uid="{00000000-0005-0000-0000-0000D8060000}"/>
    <cellStyle name="Normal 2 28 2 2 5" xfId="2648" xr:uid="{00000000-0005-0000-0000-0000D9060000}"/>
    <cellStyle name="Normal 2 28 2 2 6" xfId="9434" xr:uid="{26FA8D6F-1CED-417D-B1E1-B2E2EC7B4E74}"/>
    <cellStyle name="Normal 2 28 2 3" xfId="2649" xr:uid="{00000000-0005-0000-0000-0000DA060000}"/>
    <cellStyle name="Normal 2 28 2 3 2" xfId="2650" xr:uid="{00000000-0005-0000-0000-0000DB060000}"/>
    <cellStyle name="Normal 2 28 2 3 2 2" xfId="2651" xr:uid="{00000000-0005-0000-0000-0000DC060000}"/>
    <cellStyle name="Normal 2 28 2 3 3" xfId="2652" xr:uid="{00000000-0005-0000-0000-0000DD060000}"/>
    <cellStyle name="Normal 2 28 2 3 3 2" xfId="2653" xr:uid="{00000000-0005-0000-0000-0000DE060000}"/>
    <cellStyle name="Normal 2 28 2 3 4" xfId="2654" xr:uid="{00000000-0005-0000-0000-0000DF060000}"/>
    <cellStyle name="Normal 2 28 2 4" xfId="2655" xr:uid="{00000000-0005-0000-0000-0000E0060000}"/>
    <cellStyle name="Normal 2 28 2 4 2" xfId="2656" xr:uid="{00000000-0005-0000-0000-0000E1060000}"/>
    <cellStyle name="Normal 2 28 2 5" xfId="2657" xr:uid="{00000000-0005-0000-0000-0000E2060000}"/>
    <cellStyle name="Normal 2 28 2 5 2" xfId="2658" xr:uid="{00000000-0005-0000-0000-0000E3060000}"/>
    <cellStyle name="Normal 2 28 2 6" xfId="2659" xr:uid="{00000000-0005-0000-0000-0000E4060000}"/>
    <cellStyle name="Normal 2 28 2 7" xfId="9075" xr:uid="{57425897-AC07-4320-873F-AF4512A603ED}"/>
    <cellStyle name="Normal 2 28 3" xfId="2660" xr:uid="{00000000-0005-0000-0000-0000E5060000}"/>
    <cellStyle name="Normal 2 28 3 2" xfId="2661" xr:uid="{00000000-0005-0000-0000-0000E6060000}"/>
    <cellStyle name="Normal 2 28 3 2 2" xfId="2662" xr:uid="{00000000-0005-0000-0000-0000E7060000}"/>
    <cellStyle name="Normal 2 28 3 2 2 2" xfId="2663" xr:uid="{00000000-0005-0000-0000-0000E8060000}"/>
    <cellStyle name="Normal 2 28 3 2 3" xfId="2664" xr:uid="{00000000-0005-0000-0000-0000E9060000}"/>
    <cellStyle name="Normal 2 28 3 2 3 2" xfId="2665" xr:uid="{00000000-0005-0000-0000-0000EA060000}"/>
    <cellStyle name="Normal 2 28 3 2 4" xfId="2666" xr:uid="{00000000-0005-0000-0000-0000EB060000}"/>
    <cellStyle name="Normal 2 28 3 3" xfId="2667" xr:uid="{00000000-0005-0000-0000-0000EC060000}"/>
    <cellStyle name="Normal 2 28 3 3 2" xfId="2668" xr:uid="{00000000-0005-0000-0000-0000ED060000}"/>
    <cellStyle name="Normal 2 28 3 4" xfId="2669" xr:uid="{00000000-0005-0000-0000-0000EE060000}"/>
    <cellStyle name="Normal 2 28 3 4 2" xfId="2670" xr:uid="{00000000-0005-0000-0000-0000EF060000}"/>
    <cellStyle name="Normal 2 28 3 5" xfId="2671" xr:uid="{00000000-0005-0000-0000-0000F0060000}"/>
    <cellStyle name="Normal 2 28 3 6" xfId="9433" xr:uid="{EEC376C6-AA9B-4042-951E-EE54E615ED4F}"/>
    <cellStyle name="Normal 2 28 4" xfId="2672" xr:uid="{00000000-0005-0000-0000-0000F1060000}"/>
    <cellStyle name="Normal 2 28 4 2" xfId="2673" xr:uid="{00000000-0005-0000-0000-0000F2060000}"/>
    <cellStyle name="Normal 2 28 4 2 2" xfId="2674" xr:uid="{00000000-0005-0000-0000-0000F3060000}"/>
    <cellStyle name="Normal 2 28 4 3" xfId="2675" xr:uid="{00000000-0005-0000-0000-0000F4060000}"/>
    <cellStyle name="Normal 2 28 4 3 2" xfId="2676" xr:uid="{00000000-0005-0000-0000-0000F5060000}"/>
    <cellStyle name="Normal 2 28 4 4" xfId="2677" xr:uid="{00000000-0005-0000-0000-0000F6060000}"/>
    <cellStyle name="Normal 2 28 5" xfId="2678" xr:uid="{00000000-0005-0000-0000-0000F7060000}"/>
    <cellStyle name="Normal 2 28 5 2" xfId="2679" xr:uid="{00000000-0005-0000-0000-0000F8060000}"/>
    <cellStyle name="Normal 2 28 6" xfId="2680" xr:uid="{00000000-0005-0000-0000-0000F9060000}"/>
    <cellStyle name="Normal 2 28 6 2" xfId="2681" xr:uid="{00000000-0005-0000-0000-0000FA060000}"/>
    <cellStyle name="Normal 2 28 7" xfId="2682" xr:uid="{00000000-0005-0000-0000-0000FB060000}"/>
    <cellStyle name="Normal 2 28 8" xfId="9074" xr:uid="{C03975E9-E3A4-4F42-9FBF-AFCAFBFFE262}"/>
    <cellStyle name="Normal 2 29" xfId="163" xr:uid="{00000000-0005-0000-0000-0000FC060000}"/>
    <cellStyle name="Normal 2 29 2" xfId="164" xr:uid="{00000000-0005-0000-0000-0000FD060000}"/>
    <cellStyle name="Normal 2 29 2 2" xfId="2683" xr:uid="{00000000-0005-0000-0000-0000FE060000}"/>
    <cellStyle name="Normal 2 29 2 2 2" xfId="2684" xr:uid="{00000000-0005-0000-0000-0000FF060000}"/>
    <cellStyle name="Normal 2 29 2 2 2 2" xfId="2685" xr:uid="{00000000-0005-0000-0000-000000070000}"/>
    <cellStyle name="Normal 2 29 2 2 2 2 2" xfId="2686" xr:uid="{00000000-0005-0000-0000-000001070000}"/>
    <cellStyle name="Normal 2 29 2 2 2 3" xfId="2687" xr:uid="{00000000-0005-0000-0000-000002070000}"/>
    <cellStyle name="Normal 2 29 2 2 2 3 2" xfId="2688" xr:uid="{00000000-0005-0000-0000-000003070000}"/>
    <cellStyle name="Normal 2 29 2 2 2 4" xfId="2689" xr:uid="{00000000-0005-0000-0000-000004070000}"/>
    <cellStyle name="Normal 2 29 2 2 3" xfId="2690" xr:uid="{00000000-0005-0000-0000-000005070000}"/>
    <cellStyle name="Normal 2 29 2 2 3 2" xfId="2691" xr:uid="{00000000-0005-0000-0000-000006070000}"/>
    <cellStyle name="Normal 2 29 2 2 4" xfId="2692" xr:uid="{00000000-0005-0000-0000-000007070000}"/>
    <cellStyle name="Normal 2 29 2 2 4 2" xfId="2693" xr:uid="{00000000-0005-0000-0000-000008070000}"/>
    <cellStyle name="Normal 2 29 2 2 5" xfId="2694" xr:uid="{00000000-0005-0000-0000-000009070000}"/>
    <cellStyle name="Normal 2 29 2 2 6" xfId="9436" xr:uid="{58345259-013D-4F13-BECD-87E788AC0535}"/>
    <cellStyle name="Normal 2 29 2 3" xfId="2695" xr:uid="{00000000-0005-0000-0000-00000A070000}"/>
    <cellStyle name="Normal 2 29 2 3 2" xfId="2696" xr:uid="{00000000-0005-0000-0000-00000B070000}"/>
    <cellStyle name="Normal 2 29 2 3 2 2" xfId="2697" xr:uid="{00000000-0005-0000-0000-00000C070000}"/>
    <cellStyle name="Normal 2 29 2 3 3" xfId="2698" xr:uid="{00000000-0005-0000-0000-00000D070000}"/>
    <cellStyle name="Normal 2 29 2 3 3 2" xfId="2699" xr:uid="{00000000-0005-0000-0000-00000E070000}"/>
    <cellStyle name="Normal 2 29 2 3 4" xfId="2700" xr:uid="{00000000-0005-0000-0000-00000F070000}"/>
    <cellStyle name="Normal 2 29 2 4" xfId="2701" xr:uid="{00000000-0005-0000-0000-000010070000}"/>
    <cellStyle name="Normal 2 29 2 4 2" xfId="2702" xr:uid="{00000000-0005-0000-0000-000011070000}"/>
    <cellStyle name="Normal 2 29 2 5" xfId="2703" xr:uid="{00000000-0005-0000-0000-000012070000}"/>
    <cellStyle name="Normal 2 29 2 5 2" xfId="2704" xr:uid="{00000000-0005-0000-0000-000013070000}"/>
    <cellStyle name="Normal 2 29 2 6" xfId="2705" xr:uid="{00000000-0005-0000-0000-000014070000}"/>
    <cellStyle name="Normal 2 29 2 7" xfId="9077" xr:uid="{73A6F79D-638E-47F1-A64B-31D67BECE83D}"/>
    <cellStyle name="Normal 2 29 3" xfId="2706" xr:uid="{00000000-0005-0000-0000-000015070000}"/>
    <cellStyle name="Normal 2 29 3 2" xfId="2707" xr:uid="{00000000-0005-0000-0000-000016070000}"/>
    <cellStyle name="Normal 2 29 3 2 2" xfId="2708" xr:uid="{00000000-0005-0000-0000-000017070000}"/>
    <cellStyle name="Normal 2 29 3 2 2 2" xfId="2709" xr:uid="{00000000-0005-0000-0000-000018070000}"/>
    <cellStyle name="Normal 2 29 3 2 3" xfId="2710" xr:uid="{00000000-0005-0000-0000-000019070000}"/>
    <cellStyle name="Normal 2 29 3 2 3 2" xfId="2711" xr:uid="{00000000-0005-0000-0000-00001A070000}"/>
    <cellStyle name="Normal 2 29 3 2 4" xfId="2712" xr:uid="{00000000-0005-0000-0000-00001B070000}"/>
    <cellStyle name="Normal 2 29 3 3" xfId="2713" xr:uid="{00000000-0005-0000-0000-00001C070000}"/>
    <cellStyle name="Normal 2 29 3 3 2" xfId="2714" xr:uid="{00000000-0005-0000-0000-00001D070000}"/>
    <cellStyle name="Normal 2 29 3 4" xfId="2715" xr:uid="{00000000-0005-0000-0000-00001E070000}"/>
    <cellStyle name="Normal 2 29 3 4 2" xfId="2716" xr:uid="{00000000-0005-0000-0000-00001F070000}"/>
    <cellStyle name="Normal 2 29 3 5" xfId="2717" xr:uid="{00000000-0005-0000-0000-000020070000}"/>
    <cellStyle name="Normal 2 29 3 6" xfId="9435" xr:uid="{290CB193-3BDE-4A9A-B410-12A3A441D547}"/>
    <cellStyle name="Normal 2 29 4" xfId="2718" xr:uid="{00000000-0005-0000-0000-000021070000}"/>
    <cellStyle name="Normal 2 29 4 2" xfId="2719" xr:uid="{00000000-0005-0000-0000-000022070000}"/>
    <cellStyle name="Normal 2 29 4 2 2" xfId="2720" xr:uid="{00000000-0005-0000-0000-000023070000}"/>
    <cellStyle name="Normal 2 29 4 3" xfId="2721" xr:uid="{00000000-0005-0000-0000-000024070000}"/>
    <cellStyle name="Normal 2 29 4 3 2" xfId="2722" xr:uid="{00000000-0005-0000-0000-000025070000}"/>
    <cellStyle name="Normal 2 29 4 4" xfId="2723" xr:uid="{00000000-0005-0000-0000-000026070000}"/>
    <cellStyle name="Normal 2 29 5" xfId="2724" xr:uid="{00000000-0005-0000-0000-000027070000}"/>
    <cellStyle name="Normal 2 29 5 2" xfId="2725" xr:uid="{00000000-0005-0000-0000-000028070000}"/>
    <cellStyle name="Normal 2 29 6" xfId="2726" xr:uid="{00000000-0005-0000-0000-000029070000}"/>
    <cellStyle name="Normal 2 29 6 2" xfId="2727" xr:uid="{00000000-0005-0000-0000-00002A070000}"/>
    <cellStyle name="Normal 2 29 7" xfId="2728" xr:uid="{00000000-0005-0000-0000-00002B070000}"/>
    <cellStyle name="Normal 2 29 8" xfId="9076" xr:uid="{E6DCBC72-635A-4CF6-8223-41ABCDD14841}"/>
    <cellStyle name="Normal 2 3" xfId="165" xr:uid="{00000000-0005-0000-0000-00002C070000}"/>
    <cellStyle name="Normal 2 3 2" xfId="166" xr:uid="{00000000-0005-0000-0000-00002D070000}"/>
    <cellStyle name="Normal 2 3 2 2" xfId="167" xr:uid="{00000000-0005-0000-0000-00002E070000}"/>
    <cellStyle name="Normal 2 3 2 2 2" xfId="2729" xr:uid="{00000000-0005-0000-0000-00002F070000}"/>
    <cellStyle name="Normal 2 3 2 2 2 2" xfId="2730" xr:uid="{00000000-0005-0000-0000-000030070000}"/>
    <cellStyle name="Normal 2 3 2 2 2 2 2" xfId="2731" xr:uid="{00000000-0005-0000-0000-000031070000}"/>
    <cellStyle name="Normal 2 3 2 2 2 2 2 2" xfId="2732" xr:uid="{00000000-0005-0000-0000-000032070000}"/>
    <cellStyle name="Normal 2 3 2 2 2 2 3" xfId="2733" xr:uid="{00000000-0005-0000-0000-000033070000}"/>
    <cellStyle name="Normal 2 3 2 2 2 2 3 2" xfId="2734" xr:uid="{00000000-0005-0000-0000-000034070000}"/>
    <cellStyle name="Normal 2 3 2 2 2 2 4" xfId="2735" xr:uid="{00000000-0005-0000-0000-000035070000}"/>
    <cellStyle name="Normal 2 3 2 2 2 3" xfId="2736" xr:uid="{00000000-0005-0000-0000-000036070000}"/>
    <cellStyle name="Normal 2 3 2 2 2 3 2" xfId="2737" xr:uid="{00000000-0005-0000-0000-000037070000}"/>
    <cellStyle name="Normal 2 3 2 2 2 4" xfId="2738" xr:uid="{00000000-0005-0000-0000-000038070000}"/>
    <cellStyle name="Normal 2 3 2 2 2 4 2" xfId="2739" xr:uid="{00000000-0005-0000-0000-000039070000}"/>
    <cellStyle name="Normal 2 3 2 2 2 5" xfId="2740" xr:uid="{00000000-0005-0000-0000-00003A070000}"/>
    <cellStyle name="Normal 2 3 2 2 2 6" xfId="9438" xr:uid="{A34FA4D5-28FF-4872-BF91-23B893821565}"/>
    <cellStyle name="Normal 2 3 2 2 3" xfId="2741" xr:uid="{00000000-0005-0000-0000-00003B070000}"/>
    <cellStyle name="Normal 2 3 2 2 3 2" xfId="2742" xr:uid="{00000000-0005-0000-0000-00003C070000}"/>
    <cellStyle name="Normal 2 3 2 2 3 2 2" xfId="2743" xr:uid="{00000000-0005-0000-0000-00003D070000}"/>
    <cellStyle name="Normal 2 3 2 2 3 3" xfId="2744" xr:uid="{00000000-0005-0000-0000-00003E070000}"/>
    <cellStyle name="Normal 2 3 2 2 3 3 2" xfId="2745" xr:uid="{00000000-0005-0000-0000-00003F070000}"/>
    <cellStyle name="Normal 2 3 2 2 3 4" xfId="2746" xr:uid="{00000000-0005-0000-0000-000040070000}"/>
    <cellStyle name="Normal 2 3 2 2 4" xfId="2747" xr:uid="{00000000-0005-0000-0000-000041070000}"/>
    <cellStyle name="Normal 2 3 2 2 4 2" xfId="2748" xr:uid="{00000000-0005-0000-0000-000042070000}"/>
    <cellStyle name="Normal 2 3 2 2 5" xfId="2749" xr:uid="{00000000-0005-0000-0000-000043070000}"/>
    <cellStyle name="Normal 2 3 2 2 5 2" xfId="2750" xr:uid="{00000000-0005-0000-0000-000044070000}"/>
    <cellStyle name="Normal 2 3 2 2 6" xfId="2751" xr:uid="{00000000-0005-0000-0000-000045070000}"/>
    <cellStyle name="Normal 2 3 2 2 7" xfId="9079" xr:uid="{2DFDC4C5-98AF-4E29-BC44-AA249D5EDB81}"/>
    <cellStyle name="Normal 2 3 2 3" xfId="2752" xr:uid="{00000000-0005-0000-0000-000046070000}"/>
    <cellStyle name="Normal 2 3 2 3 2" xfId="2753" xr:uid="{00000000-0005-0000-0000-000047070000}"/>
    <cellStyle name="Normal 2 3 2 3 2 2" xfId="2754" xr:uid="{00000000-0005-0000-0000-000048070000}"/>
    <cellStyle name="Normal 2 3 2 3 2 2 2" xfId="2755" xr:uid="{00000000-0005-0000-0000-000049070000}"/>
    <cellStyle name="Normal 2 3 2 3 2 3" xfId="2756" xr:uid="{00000000-0005-0000-0000-00004A070000}"/>
    <cellStyle name="Normal 2 3 2 3 2 3 2" xfId="2757" xr:uid="{00000000-0005-0000-0000-00004B070000}"/>
    <cellStyle name="Normal 2 3 2 3 2 4" xfId="2758" xr:uid="{00000000-0005-0000-0000-00004C070000}"/>
    <cellStyle name="Normal 2 3 2 3 3" xfId="2759" xr:uid="{00000000-0005-0000-0000-00004D070000}"/>
    <cellStyle name="Normal 2 3 2 3 3 2" xfId="2760" xr:uid="{00000000-0005-0000-0000-00004E070000}"/>
    <cellStyle name="Normal 2 3 2 3 4" xfId="2761" xr:uid="{00000000-0005-0000-0000-00004F070000}"/>
    <cellStyle name="Normal 2 3 2 3 4 2" xfId="2762" xr:uid="{00000000-0005-0000-0000-000050070000}"/>
    <cellStyle name="Normal 2 3 2 3 5" xfId="2763" xr:uid="{00000000-0005-0000-0000-000051070000}"/>
    <cellStyle name="Normal 2 3 2 3 6" xfId="9437" xr:uid="{3E6A7617-E84F-42A2-9379-F306A51F9815}"/>
    <cellStyle name="Normal 2 3 2 4" xfId="2764" xr:uid="{00000000-0005-0000-0000-000052070000}"/>
    <cellStyle name="Normal 2 3 2 4 2" xfId="2765" xr:uid="{00000000-0005-0000-0000-000053070000}"/>
    <cellStyle name="Normal 2 3 2 4 2 2" xfId="2766" xr:uid="{00000000-0005-0000-0000-000054070000}"/>
    <cellStyle name="Normal 2 3 2 4 3" xfId="2767" xr:uid="{00000000-0005-0000-0000-000055070000}"/>
    <cellStyle name="Normal 2 3 2 4 3 2" xfId="2768" xr:uid="{00000000-0005-0000-0000-000056070000}"/>
    <cellStyle name="Normal 2 3 2 4 4" xfId="2769" xr:uid="{00000000-0005-0000-0000-000057070000}"/>
    <cellStyle name="Normal 2 3 2 5" xfId="2770" xr:uid="{00000000-0005-0000-0000-000058070000}"/>
    <cellStyle name="Normal 2 3 2 5 2" xfId="2771" xr:uid="{00000000-0005-0000-0000-000059070000}"/>
    <cellStyle name="Normal 2 3 2 6" xfId="2772" xr:uid="{00000000-0005-0000-0000-00005A070000}"/>
    <cellStyle name="Normal 2 3 2 6 2" xfId="2773" xr:uid="{00000000-0005-0000-0000-00005B070000}"/>
    <cellStyle name="Normal 2 3 2 7" xfId="2774" xr:uid="{00000000-0005-0000-0000-00005C070000}"/>
    <cellStyle name="Normal 2 3 2 8" xfId="9078" xr:uid="{45779314-ABED-4C71-B6F0-6D0A2BE54EC2}"/>
    <cellStyle name="Normal 2 3 3" xfId="168" xr:uid="{00000000-0005-0000-0000-00005D070000}"/>
    <cellStyle name="Normal 2 3 3 2" xfId="2775" xr:uid="{00000000-0005-0000-0000-00005E070000}"/>
    <cellStyle name="Normal 2 3 4" xfId="169" xr:uid="{00000000-0005-0000-0000-00005F070000}"/>
    <cellStyle name="Normal 2 3 4 2" xfId="2776" xr:uid="{00000000-0005-0000-0000-000060070000}"/>
    <cellStyle name="Normal 2 3 4 2 2" xfId="2777" xr:uid="{00000000-0005-0000-0000-000061070000}"/>
    <cellStyle name="Normal 2 3 4 2 2 2" xfId="2778" xr:uid="{00000000-0005-0000-0000-000062070000}"/>
    <cellStyle name="Normal 2 3 4 2 2 2 2" xfId="2779" xr:uid="{00000000-0005-0000-0000-000063070000}"/>
    <cellStyle name="Normal 2 3 4 2 2 3" xfId="2780" xr:uid="{00000000-0005-0000-0000-000064070000}"/>
    <cellStyle name="Normal 2 3 4 2 2 3 2" xfId="2781" xr:uid="{00000000-0005-0000-0000-000065070000}"/>
    <cellStyle name="Normal 2 3 4 2 2 4" xfId="2782" xr:uid="{00000000-0005-0000-0000-000066070000}"/>
    <cellStyle name="Normal 2 3 4 2 3" xfId="2783" xr:uid="{00000000-0005-0000-0000-000067070000}"/>
    <cellStyle name="Normal 2 3 4 2 3 2" xfId="2784" xr:uid="{00000000-0005-0000-0000-000068070000}"/>
    <cellStyle name="Normal 2 3 4 2 4" xfId="2785" xr:uid="{00000000-0005-0000-0000-000069070000}"/>
    <cellStyle name="Normal 2 3 4 2 4 2" xfId="2786" xr:uid="{00000000-0005-0000-0000-00006A070000}"/>
    <cellStyle name="Normal 2 3 4 2 5" xfId="2787" xr:uid="{00000000-0005-0000-0000-00006B070000}"/>
    <cellStyle name="Normal 2 3 4 2 6" xfId="9439" xr:uid="{92089E74-5D20-43B9-8FE2-0C03CD5C8B42}"/>
    <cellStyle name="Normal 2 3 4 3" xfId="2788" xr:uid="{00000000-0005-0000-0000-00006C070000}"/>
    <cellStyle name="Normal 2 3 4 3 2" xfId="2789" xr:uid="{00000000-0005-0000-0000-00006D070000}"/>
    <cellStyle name="Normal 2 3 4 3 2 2" xfId="2790" xr:uid="{00000000-0005-0000-0000-00006E070000}"/>
    <cellStyle name="Normal 2 3 4 3 3" xfId="2791" xr:uid="{00000000-0005-0000-0000-00006F070000}"/>
    <cellStyle name="Normal 2 3 4 3 3 2" xfId="2792" xr:uid="{00000000-0005-0000-0000-000070070000}"/>
    <cellStyle name="Normal 2 3 4 3 4" xfId="2793" xr:uid="{00000000-0005-0000-0000-000071070000}"/>
    <cellStyle name="Normal 2 3 4 4" xfId="2794" xr:uid="{00000000-0005-0000-0000-000072070000}"/>
    <cellStyle name="Normal 2 3 4 4 2" xfId="2795" xr:uid="{00000000-0005-0000-0000-000073070000}"/>
    <cellStyle name="Normal 2 3 4 5" xfId="2796" xr:uid="{00000000-0005-0000-0000-000074070000}"/>
    <cellStyle name="Normal 2 3 4 5 2" xfId="2797" xr:uid="{00000000-0005-0000-0000-000075070000}"/>
    <cellStyle name="Normal 2 3 4 6" xfId="2798" xr:uid="{00000000-0005-0000-0000-000076070000}"/>
    <cellStyle name="Normal 2 3 4 7" xfId="9080" xr:uid="{7C62610B-098F-43E5-A5AE-D34F0327E58B}"/>
    <cellStyle name="Normal 2 3 5" xfId="2799" xr:uid="{00000000-0005-0000-0000-000077070000}"/>
    <cellStyle name="Normal 2 30" xfId="170" xr:uid="{00000000-0005-0000-0000-000078070000}"/>
    <cellStyle name="Normal 2 30 2" xfId="171" xr:uid="{00000000-0005-0000-0000-000079070000}"/>
    <cellStyle name="Normal 2 30 2 2" xfId="2800" xr:uid="{00000000-0005-0000-0000-00007A070000}"/>
    <cellStyle name="Normal 2 30 2 2 2" xfId="2801" xr:uid="{00000000-0005-0000-0000-00007B070000}"/>
    <cellStyle name="Normal 2 30 2 2 2 2" xfId="2802" xr:uid="{00000000-0005-0000-0000-00007C070000}"/>
    <cellStyle name="Normal 2 30 2 2 2 2 2" xfId="2803" xr:uid="{00000000-0005-0000-0000-00007D070000}"/>
    <cellStyle name="Normal 2 30 2 2 2 3" xfId="2804" xr:uid="{00000000-0005-0000-0000-00007E070000}"/>
    <cellStyle name="Normal 2 30 2 2 2 3 2" xfId="2805" xr:uid="{00000000-0005-0000-0000-00007F070000}"/>
    <cellStyle name="Normal 2 30 2 2 2 4" xfId="2806" xr:uid="{00000000-0005-0000-0000-000080070000}"/>
    <cellStyle name="Normal 2 30 2 2 3" xfId="2807" xr:uid="{00000000-0005-0000-0000-000081070000}"/>
    <cellStyle name="Normal 2 30 2 2 3 2" xfId="2808" xr:uid="{00000000-0005-0000-0000-000082070000}"/>
    <cellStyle name="Normal 2 30 2 2 4" xfId="2809" xr:uid="{00000000-0005-0000-0000-000083070000}"/>
    <cellStyle name="Normal 2 30 2 2 4 2" xfId="2810" xr:uid="{00000000-0005-0000-0000-000084070000}"/>
    <cellStyle name="Normal 2 30 2 2 5" xfId="2811" xr:uid="{00000000-0005-0000-0000-000085070000}"/>
    <cellStyle name="Normal 2 30 2 2 6" xfId="9441" xr:uid="{350CD084-71F4-46DE-B14A-EEE40522FA5B}"/>
    <cellStyle name="Normal 2 30 2 3" xfId="2812" xr:uid="{00000000-0005-0000-0000-000086070000}"/>
    <cellStyle name="Normal 2 30 2 3 2" xfId="2813" xr:uid="{00000000-0005-0000-0000-000087070000}"/>
    <cellStyle name="Normal 2 30 2 3 2 2" xfId="2814" xr:uid="{00000000-0005-0000-0000-000088070000}"/>
    <cellStyle name="Normal 2 30 2 3 3" xfId="2815" xr:uid="{00000000-0005-0000-0000-000089070000}"/>
    <cellStyle name="Normal 2 30 2 3 3 2" xfId="2816" xr:uid="{00000000-0005-0000-0000-00008A070000}"/>
    <cellStyle name="Normal 2 30 2 3 4" xfId="2817" xr:uid="{00000000-0005-0000-0000-00008B070000}"/>
    <cellStyle name="Normal 2 30 2 4" xfId="2818" xr:uid="{00000000-0005-0000-0000-00008C070000}"/>
    <cellStyle name="Normal 2 30 2 4 2" xfId="2819" xr:uid="{00000000-0005-0000-0000-00008D070000}"/>
    <cellStyle name="Normal 2 30 2 5" xfId="2820" xr:uid="{00000000-0005-0000-0000-00008E070000}"/>
    <cellStyle name="Normal 2 30 2 5 2" xfId="2821" xr:uid="{00000000-0005-0000-0000-00008F070000}"/>
    <cellStyle name="Normal 2 30 2 6" xfId="2822" xr:uid="{00000000-0005-0000-0000-000090070000}"/>
    <cellStyle name="Normal 2 30 2 7" xfId="9082" xr:uid="{F1104C87-10F4-4956-8DEC-6060D87EB4FD}"/>
    <cellStyle name="Normal 2 30 3" xfId="2823" xr:uid="{00000000-0005-0000-0000-000091070000}"/>
    <cellStyle name="Normal 2 30 3 2" xfId="2824" xr:uid="{00000000-0005-0000-0000-000092070000}"/>
    <cellStyle name="Normal 2 30 3 2 2" xfId="2825" xr:uid="{00000000-0005-0000-0000-000093070000}"/>
    <cellStyle name="Normal 2 30 3 2 2 2" xfId="2826" xr:uid="{00000000-0005-0000-0000-000094070000}"/>
    <cellStyle name="Normal 2 30 3 2 3" xfId="2827" xr:uid="{00000000-0005-0000-0000-000095070000}"/>
    <cellStyle name="Normal 2 30 3 2 3 2" xfId="2828" xr:uid="{00000000-0005-0000-0000-000096070000}"/>
    <cellStyle name="Normal 2 30 3 2 4" xfId="2829" xr:uid="{00000000-0005-0000-0000-000097070000}"/>
    <cellStyle name="Normal 2 30 3 3" xfId="2830" xr:uid="{00000000-0005-0000-0000-000098070000}"/>
    <cellStyle name="Normal 2 30 3 3 2" xfId="2831" xr:uid="{00000000-0005-0000-0000-000099070000}"/>
    <cellStyle name="Normal 2 30 3 4" xfId="2832" xr:uid="{00000000-0005-0000-0000-00009A070000}"/>
    <cellStyle name="Normal 2 30 3 4 2" xfId="2833" xr:uid="{00000000-0005-0000-0000-00009B070000}"/>
    <cellStyle name="Normal 2 30 3 5" xfId="2834" xr:uid="{00000000-0005-0000-0000-00009C070000}"/>
    <cellStyle name="Normal 2 30 3 6" xfId="9440" xr:uid="{0BA84B76-FEDF-4725-85C2-222DF44559B3}"/>
    <cellStyle name="Normal 2 30 4" xfId="2835" xr:uid="{00000000-0005-0000-0000-00009D070000}"/>
    <cellStyle name="Normal 2 30 4 2" xfId="2836" xr:uid="{00000000-0005-0000-0000-00009E070000}"/>
    <cellStyle name="Normal 2 30 4 2 2" xfId="2837" xr:uid="{00000000-0005-0000-0000-00009F070000}"/>
    <cellStyle name="Normal 2 30 4 3" xfId="2838" xr:uid="{00000000-0005-0000-0000-0000A0070000}"/>
    <cellStyle name="Normal 2 30 4 3 2" xfId="2839" xr:uid="{00000000-0005-0000-0000-0000A1070000}"/>
    <cellStyle name="Normal 2 30 4 4" xfId="2840" xr:uid="{00000000-0005-0000-0000-0000A2070000}"/>
    <cellStyle name="Normal 2 30 5" xfId="2841" xr:uid="{00000000-0005-0000-0000-0000A3070000}"/>
    <cellStyle name="Normal 2 30 5 2" xfId="2842" xr:uid="{00000000-0005-0000-0000-0000A4070000}"/>
    <cellStyle name="Normal 2 30 6" xfId="2843" xr:uid="{00000000-0005-0000-0000-0000A5070000}"/>
    <cellStyle name="Normal 2 30 6 2" xfId="2844" xr:uid="{00000000-0005-0000-0000-0000A6070000}"/>
    <cellStyle name="Normal 2 30 7" xfId="2845" xr:uid="{00000000-0005-0000-0000-0000A7070000}"/>
    <cellStyle name="Normal 2 30 8" xfId="9081" xr:uid="{72A6728E-4059-456D-836A-3E35B712D5F7}"/>
    <cellStyle name="Normal 2 31" xfId="172" xr:uid="{00000000-0005-0000-0000-0000A8070000}"/>
    <cellStyle name="Normal 2 31 2" xfId="173" xr:uid="{00000000-0005-0000-0000-0000A9070000}"/>
    <cellStyle name="Normal 2 31 2 2" xfId="2846" xr:uid="{00000000-0005-0000-0000-0000AA070000}"/>
    <cellStyle name="Normal 2 31 2 2 2" xfId="2847" xr:uid="{00000000-0005-0000-0000-0000AB070000}"/>
    <cellStyle name="Normal 2 31 2 2 2 2" xfId="2848" xr:uid="{00000000-0005-0000-0000-0000AC070000}"/>
    <cellStyle name="Normal 2 31 2 2 2 2 2" xfId="2849" xr:uid="{00000000-0005-0000-0000-0000AD070000}"/>
    <cellStyle name="Normal 2 31 2 2 2 3" xfId="2850" xr:uid="{00000000-0005-0000-0000-0000AE070000}"/>
    <cellStyle name="Normal 2 31 2 2 2 3 2" xfId="2851" xr:uid="{00000000-0005-0000-0000-0000AF070000}"/>
    <cellStyle name="Normal 2 31 2 2 2 4" xfId="2852" xr:uid="{00000000-0005-0000-0000-0000B0070000}"/>
    <cellStyle name="Normal 2 31 2 2 3" xfId="2853" xr:uid="{00000000-0005-0000-0000-0000B1070000}"/>
    <cellStyle name="Normal 2 31 2 2 3 2" xfId="2854" xr:uid="{00000000-0005-0000-0000-0000B2070000}"/>
    <cellStyle name="Normal 2 31 2 2 4" xfId="2855" xr:uid="{00000000-0005-0000-0000-0000B3070000}"/>
    <cellStyle name="Normal 2 31 2 2 4 2" xfId="2856" xr:uid="{00000000-0005-0000-0000-0000B4070000}"/>
    <cellStyle name="Normal 2 31 2 2 5" xfId="2857" xr:uid="{00000000-0005-0000-0000-0000B5070000}"/>
    <cellStyle name="Normal 2 31 2 2 6" xfId="9443" xr:uid="{F43C2C44-7FE6-43BB-AC54-49FE835C68F6}"/>
    <cellStyle name="Normal 2 31 2 3" xfId="2858" xr:uid="{00000000-0005-0000-0000-0000B6070000}"/>
    <cellStyle name="Normal 2 31 2 3 2" xfId="2859" xr:uid="{00000000-0005-0000-0000-0000B7070000}"/>
    <cellStyle name="Normal 2 31 2 3 2 2" xfId="2860" xr:uid="{00000000-0005-0000-0000-0000B8070000}"/>
    <cellStyle name="Normal 2 31 2 3 3" xfId="2861" xr:uid="{00000000-0005-0000-0000-0000B9070000}"/>
    <cellStyle name="Normal 2 31 2 3 3 2" xfId="2862" xr:uid="{00000000-0005-0000-0000-0000BA070000}"/>
    <cellStyle name="Normal 2 31 2 3 4" xfId="2863" xr:uid="{00000000-0005-0000-0000-0000BB070000}"/>
    <cellStyle name="Normal 2 31 2 4" xfId="2864" xr:uid="{00000000-0005-0000-0000-0000BC070000}"/>
    <cellStyle name="Normal 2 31 2 4 2" xfId="2865" xr:uid="{00000000-0005-0000-0000-0000BD070000}"/>
    <cellStyle name="Normal 2 31 2 5" xfId="2866" xr:uid="{00000000-0005-0000-0000-0000BE070000}"/>
    <cellStyle name="Normal 2 31 2 5 2" xfId="2867" xr:uid="{00000000-0005-0000-0000-0000BF070000}"/>
    <cellStyle name="Normal 2 31 2 6" xfId="2868" xr:uid="{00000000-0005-0000-0000-0000C0070000}"/>
    <cellStyle name="Normal 2 31 2 7" xfId="9084" xr:uid="{F9220F9D-3158-4619-AD40-F41D4311831D}"/>
    <cellStyle name="Normal 2 31 3" xfId="2869" xr:uid="{00000000-0005-0000-0000-0000C1070000}"/>
    <cellStyle name="Normal 2 31 3 2" xfId="2870" xr:uid="{00000000-0005-0000-0000-0000C2070000}"/>
    <cellStyle name="Normal 2 31 3 2 2" xfId="2871" xr:uid="{00000000-0005-0000-0000-0000C3070000}"/>
    <cellStyle name="Normal 2 31 3 2 2 2" xfId="2872" xr:uid="{00000000-0005-0000-0000-0000C4070000}"/>
    <cellStyle name="Normal 2 31 3 2 3" xfId="2873" xr:uid="{00000000-0005-0000-0000-0000C5070000}"/>
    <cellStyle name="Normal 2 31 3 2 3 2" xfId="2874" xr:uid="{00000000-0005-0000-0000-0000C6070000}"/>
    <cellStyle name="Normal 2 31 3 2 4" xfId="2875" xr:uid="{00000000-0005-0000-0000-0000C7070000}"/>
    <cellStyle name="Normal 2 31 3 3" xfId="2876" xr:uid="{00000000-0005-0000-0000-0000C8070000}"/>
    <cellStyle name="Normal 2 31 3 3 2" xfId="2877" xr:uid="{00000000-0005-0000-0000-0000C9070000}"/>
    <cellStyle name="Normal 2 31 3 4" xfId="2878" xr:uid="{00000000-0005-0000-0000-0000CA070000}"/>
    <cellStyle name="Normal 2 31 3 4 2" xfId="2879" xr:uid="{00000000-0005-0000-0000-0000CB070000}"/>
    <cellStyle name="Normal 2 31 3 5" xfId="2880" xr:uid="{00000000-0005-0000-0000-0000CC070000}"/>
    <cellStyle name="Normal 2 31 3 6" xfId="9442" xr:uid="{0EA72119-1F9C-457F-8CBB-DAD8D8BC83DA}"/>
    <cellStyle name="Normal 2 31 4" xfId="2881" xr:uid="{00000000-0005-0000-0000-0000CD070000}"/>
    <cellStyle name="Normal 2 31 4 2" xfId="2882" xr:uid="{00000000-0005-0000-0000-0000CE070000}"/>
    <cellStyle name="Normal 2 31 4 2 2" xfId="2883" xr:uid="{00000000-0005-0000-0000-0000CF070000}"/>
    <cellStyle name="Normal 2 31 4 3" xfId="2884" xr:uid="{00000000-0005-0000-0000-0000D0070000}"/>
    <cellStyle name="Normal 2 31 4 3 2" xfId="2885" xr:uid="{00000000-0005-0000-0000-0000D1070000}"/>
    <cellStyle name="Normal 2 31 4 4" xfId="2886" xr:uid="{00000000-0005-0000-0000-0000D2070000}"/>
    <cellStyle name="Normal 2 31 5" xfId="2887" xr:uid="{00000000-0005-0000-0000-0000D3070000}"/>
    <cellStyle name="Normal 2 31 5 2" xfId="2888" xr:uid="{00000000-0005-0000-0000-0000D4070000}"/>
    <cellStyle name="Normal 2 31 6" xfId="2889" xr:uid="{00000000-0005-0000-0000-0000D5070000}"/>
    <cellStyle name="Normal 2 31 6 2" xfId="2890" xr:uid="{00000000-0005-0000-0000-0000D6070000}"/>
    <cellStyle name="Normal 2 31 7" xfId="2891" xr:uid="{00000000-0005-0000-0000-0000D7070000}"/>
    <cellStyle name="Normal 2 31 8" xfId="9083" xr:uid="{74D228DE-5318-490B-BDB3-B5811FCB0B79}"/>
    <cellStyle name="Normal 2 32" xfId="174" xr:uid="{00000000-0005-0000-0000-0000D8070000}"/>
    <cellStyle name="Normal 2 32 2" xfId="175" xr:uid="{00000000-0005-0000-0000-0000D9070000}"/>
    <cellStyle name="Normal 2 32 2 2" xfId="2892" xr:uid="{00000000-0005-0000-0000-0000DA070000}"/>
    <cellStyle name="Normal 2 32 2 2 2" xfId="2893" xr:uid="{00000000-0005-0000-0000-0000DB070000}"/>
    <cellStyle name="Normal 2 32 2 2 2 2" xfId="2894" xr:uid="{00000000-0005-0000-0000-0000DC070000}"/>
    <cellStyle name="Normal 2 32 2 2 2 2 2" xfId="2895" xr:uid="{00000000-0005-0000-0000-0000DD070000}"/>
    <cellStyle name="Normal 2 32 2 2 2 3" xfId="2896" xr:uid="{00000000-0005-0000-0000-0000DE070000}"/>
    <cellStyle name="Normal 2 32 2 2 2 3 2" xfId="2897" xr:uid="{00000000-0005-0000-0000-0000DF070000}"/>
    <cellStyle name="Normal 2 32 2 2 2 4" xfId="2898" xr:uid="{00000000-0005-0000-0000-0000E0070000}"/>
    <cellStyle name="Normal 2 32 2 2 3" xfId="2899" xr:uid="{00000000-0005-0000-0000-0000E1070000}"/>
    <cellStyle name="Normal 2 32 2 2 3 2" xfId="2900" xr:uid="{00000000-0005-0000-0000-0000E2070000}"/>
    <cellStyle name="Normal 2 32 2 2 4" xfId="2901" xr:uid="{00000000-0005-0000-0000-0000E3070000}"/>
    <cellStyle name="Normal 2 32 2 2 4 2" xfId="2902" xr:uid="{00000000-0005-0000-0000-0000E4070000}"/>
    <cellStyle name="Normal 2 32 2 2 5" xfId="2903" xr:uid="{00000000-0005-0000-0000-0000E5070000}"/>
    <cellStyle name="Normal 2 32 2 2 6" xfId="9445" xr:uid="{0E7BD05E-AD4C-486F-819E-45374C0775F0}"/>
    <cellStyle name="Normal 2 32 2 3" xfId="2904" xr:uid="{00000000-0005-0000-0000-0000E6070000}"/>
    <cellStyle name="Normal 2 32 2 3 2" xfId="2905" xr:uid="{00000000-0005-0000-0000-0000E7070000}"/>
    <cellStyle name="Normal 2 32 2 3 2 2" xfId="2906" xr:uid="{00000000-0005-0000-0000-0000E8070000}"/>
    <cellStyle name="Normal 2 32 2 3 3" xfId="2907" xr:uid="{00000000-0005-0000-0000-0000E9070000}"/>
    <cellStyle name="Normal 2 32 2 3 3 2" xfId="2908" xr:uid="{00000000-0005-0000-0000-0000EA070000}"/>
    <cellStyle name="Normal 2 32 2 3 4" xfId="2909" xr:uid="{00000000-0005-0000-0000-0000EB070000}"/>
    <cellStyle name="Normal 2 32 2 4" xfId="2910" xr:uid="{00000000-0005-0000-0000-0000EC070000}"/>
    <cellStyle name="Normal 2 32 2 4 2" xfId="2911" xr:uid="{00000000-0005-0000-0000-0000ED070000}"/>
    <cellStyle name="Normal 2 32 2 5" xfId="2912" xr:uid="{00000000-0005-0000-0000-0000EE070000}"/>
    <cellStyle name="Normal 2 32 2 5 2" xfId="2913" xr:uid="{00000000-0005-0000-0000-0000EF070000}"/>
    <cellStyle name="Normal 2 32 2 6" xfId="2914" xr:uid="{00000000-0005-0000-0000-0000F0070000}"/>
    <cellStyle name="Normal 2 32 2 7" xfId="9086" xr:uid="{5C9D6DD0-EDF0-4D72-A174-0EF18CFC116D}"/>
    <cellStyle name="Normal 2 32 3" xfId="2915" xr:uid="{00000000-0005-0000-0000-0000F1070000}"/>
    <cellStyle name="Normal 2 32 3 2" xfId="2916" xr:uid="{00000000-0005-0000-0000-0000F2070000}"/>
    <cellStyle name="Normal 2 32 3 2 2" xfId="2917" xr:uid="{00000000-0005-0000-0000-0000F3070000}"/>
    <cellStyle name="Normal 2 32 3 2 2 2" xfId="2918" xr:uid="{00000000-0005-0000-0000-0000F4070000}"/>
    <cellStyle name="Normal 2 32 3 2 3" xfId="2919" xr:uid="{00000000-0005-0000-0000-0000F5070000}"/>
    <cellStyle name="Normal 2 32 3 2 3 2" xfId="2920" xr:uid="{00000000-0005-0000-0000-0000F6070000}"/>
    <cellStyle name="Normal 2 32 3 2 4" xfId="2921" xr:uid="{00000000-0005-0000-0000-0000F7070000}"/>
    <cellStyle name="Normal 2 32 3 3" xfId="2922" xr:uid="{00000000-0005-0000-0000-0000F8070000}"/>
    <cellStyle name="Normal 2 32 3 3 2" xfId="2923" xr:uid="{00000000-0005-0000-0000-0000F9070000}"/>
    <cellStyle name="Normal 2 32 3 4" xfId="2924" xr:uid="{00000000-0005-0000-0000-0000FA070000}"/>
    <cellStyle name="Normal 2 32 3 4 2" xfId="2925" xr:uid="{00000000-0005-0000-0000-0000FB070000}"/>
    <cellStyle name="Normal 2 32 3 5" xfId="2926" xr:uid="{00000000-0005-0000-0000-0000FC070000}"/>
    <cellStyle name="Normal 2 32 3 6" xfId="9444" xr:uid="{424579B7-BABB-4C84-9C20-4010F46CEFB7}"/>
    <cellStyle name="Normal 2 32 4" xfId="2927" xr:uid="{00000000-0005-0000-0000-0000FD070000}"/>
    <cellStyle name="Normal 2 32 4 2" xfId="2928" xr:uid="{00000000-0005-0000-0000-0000FE070000}"/>
    <cellStyle name="Normal 2 32 4 2 2" xfId="2929" xr:uid="{00000000-0005-0000-0000-0000FF070000}"/>
    <cellStyle name="Normal 2 32 4 3" xfId="2930" xr:uid="{00000000-0005-0000-0000-000000080000}"/>
    <cellStyle name="Normal 2 32 4 3 2" xfId="2931" xr:uid="{00000000-0005-0000-0000-000001080000}"/>
    <cellStyle name="Normal 2 32 4 4" xfId="2932" xr:uid="{00000000-0005-0000-0000-000002080000}"/>
    <cellStyle name="Normal 2 32 5" xfId="2933" xr:uid="{00000000-0005-0000-0000-000003080000}"/>
    <cellStyle name="Normal 2 32 5 2" xfId="2934" xr:uid="{00000000-0005-0000-0000-000004080000}"/>
    <cellStyle name="Normal 2 32 6" xfId="2935" xr:uid="{00000000-0005-0000-0000-000005080000}"/>
    <cellStyle name="Normal 2 32 6 2" xfId="2936" xr:uid="{00000000-0005-0000-0000-000006080000}"/>
    <cellStyle name="Normal 2 32 7" xfId="2937" xr:uid="{00000000-0005-0000-0000-000007080000}"/>
    <cellStyle name="Normal 2 32 8" xfId="9085" xr:uid="{1A171023-2836-420C-B04A-C09C3CF7EE1A}"/>
    <cellStyle name="Normal 2 33" xfId="176" xr:uid="{00000000-0005-0000-0000-000008080000}"/>
    <cellStyle name="Normal 2 33 2" xfId="177" xr:uid="{00000000-0005-0000-0000-000009080000}"/>
    <cellStyle name="Normal 2 33 2 2" xfId="2938" xr:uid="{00000000-0005-0000-0000-00000A080000}"/>
    <cellStyle name="Normal 2 33 2 2 2" xfId="2939" xr:uid="{00000000-0005-0000-0000-00000B080000}"/>
    <cellStyle name="Normal 2 33 2 2 2 2" xfId="2940" xr:uid="{00000000-0005-0000-0000-00000C080000}"/>
    <cellStyle name="Normal 2 33 2 2 2 2 2" xfId="2941" xr:uid="{00000000-0005-0000-0000-00000D080000}"/>
    <cellStyle name="Normal 2 33 2 2 2 3" xfId="2942" xr:uid="{00000000-0005-0000-0000-00000E080000}"/>
    <cellStyle name="Normal 2 33 2 2 2 3 2" xfId="2943" xr:uid="{00000000-0005-0000-0000-00000F080000}"/>
    <cellStyle name="Normal 2 33 2 2 2 4" xfId="2944" xr:uid="{00000000-0005-0000-0000-000010080000}"/>
    <cellStyle name="Normal 2 33 2 2 3" xfId="2945" xr:uid="{00000000-0005-0000-0000-000011080000}"/>
    <cellStyle name="Normal 2 33 2 2 3 2" xfId="2946" xr:uid="{00000000-0005-0000-0000-000012080000}"/>
    <cellStyle name="Normal 2 33 2 2 4" xfId="2947" xr:uid="{00000000-0005-0000-0000-000013080000}"/>
    <cellStyle name="Normal 2 33 2 2 4 2" xfId="2948" xr:uid="{00000000-0005-0000-0000-000014080000}"/>
    <cellStyle name="Normal 2 33 2 2 5" xfId="2949" xr:uid="{00000000-0005-0000-0000-000015080000}"/>
    <cellStyle name="Normal 2 33 2 2 6" xfId="9447" xr:uid="{A4C6BEF1-613D-4BE2-BBE4-BDA6A7913C47}"/>
    <cellStyle name="Normal 2 33 2 3" xfId="2950" xr:uid="{00000000-0005-0000-0000-000016080000}"/>
    <cellStyle name="Normal 2 33 2 3 2" xfId="2951" xr:uid="{00000000-0005-0000-0000-000017080000}"/>
    <cellStyle name="Normal 2 33 2 3 2 2" xfId="2952" xr:uid="{00000000-0005-0000-0000-000018080000}"/>
    <cellStyle name="Normal 2 33 2 3 3" xfId="2953" xr:uid="{00000000-0005-0000-0000-000019080000}"/>
    <cellStyle name="Normal 2 33 2 3 3 2" xfId="2954" xr:uid="{00000000-0005-0000-0000-00001A080000}"/>
    <cellStyle name="Normal 2 33 2 3 4" xfId="2955" xr:uid="{00000000-0005-0000-0000-00001B080000}"/>
    <cellStyle name="Normal 2 33 2 4" xfId="2956" xr:uid="{00000000-0005-0000-0000-00001C080000}"/>
    <cellStyle name="Normal 2 33 2 4 2" xfId="2957" xr:uid="{00000000-0005-0000-0000-00001D080000}"/>
    <cellStyle name="Normal 2 33 2 5" xfId="2958" xr:uid="{00000000-0005-0000-0000-00001E080000}"/>
    <cellStyle name="Normal 2 33 2 5 2" xfId="2959" xr:uid="{00000000-0005-0000-0000-00001F080000}"/>
    <cellStyle name="Normal 2 33 2 6" xfId="2960" xr:uid="{00000000-0005-0000-0000-000020080000}"/>
    <cellStyle name="Normal 2 33 2 7" xfId="9088" xr:uid="{17D06D4B-BCA7-498A-BF86-63C7673CEA94}"/>
    <cellStyle name="Normal 2 33 3" xfId="2961" xr:uid="{00000000-0005-0000-0000-000021080000}"/>
    <cellStyle name="Normal 2 33 3 2" xfId="2962" xr:uid="{00000000-0005-0000-0000-000022080000}"/>
    <cellStyle name="Normal 2 33 3 2 2" xfId="2963" xr:uid="{00000000-0005-0000-0000-000023080000}"/>
    <cellStyle name="Normal 2 33 3 2 2 2" xfId="2964" xr:uid="{00000000-0005-0000-0000-000024080000}"/>
    <cellStyle name="Normal 2 33 3 2 3" xfId="2965" xr:uid="{00000000-0005-0000-0000-000025080000}"/>
    <cellStyle name="Normal 2 33 3 2 3 2" xfId="2966" xr:uid="{00000000-0005-0000-0000-000026080000}"/>
    <cellStyle name="Normal 2 33 3 2 4" xfId="2967" xr:uid="{00000000-0005-0000-0000-000027080000}"/>
    <cellStyle name="Normal 2 33 3 3" xfId="2968" xr:uid="{00000000-0005-0000-0000-000028080000}"/>
    <cellStyle name="Normal 2 33 3 3 2" xfId="2969" xr:uid="{00000000-0005-0000-0000-000029080000}"/>
    <cellStyle name="Normal 2 33 3 4" xfId="2970" xr:uid="{00000000-0005-0000-0000-00002A080000}"/>
    <cellStyle name="Normal 2 33 3 4 2" xfId="2971" xr:uid="{00000000-0005-0000-0000-00002B080000}"/>
    <cellStyle name="Normal 2 33 3 5" xfId="2972" xr:uid="{00000000-0005-0000-0000-00002C080000}"/>
    <cellStyle name="Normal 2 33 3 6" xfId="9446" xr:uid="{0AFBC372-0461-4DF1-A180-74BF47412599}"/>
    <cellStyle name="Normal 2 33 4" xfId="2973" xr:uid="{00000000-0005-0000-0000-00002D080000}"/>
    <cellStyle name="Normal 2 33 4 2" xfId="2974" xr:uid="{00000000-0005-0000-0000-00002E080000}"/>
    <cellStyle name="Normal 2 33 4 2 2" xfId="2975" xr:uid="{00000000-0005-0000-0000-00002F080000}"/>
    <cellStyle name="Normal 2 33 4 3" xfId="2976" xr:uid="{00000000-0005-0000-0000-000030080000}"/>
    <cellStyle name="Normal 2 33 4 3 2" xfId="2977" xr:uid="{00000000-0005-0000-0000-000031080000}"/>
    <cellStyle name="Normal 2 33 4 4" xfId="2978" xr:uid="{00000000-0005-0000-0000-000032080000}"/>
    <cellStyle name="Normal 2 33 5" xfId="2979" xr:uid="{00000000-0005-0000-0000-000033080000}"/>
    <cellStyle name="Normal 2 33 5 2" xfId="2980" xr:uid="{00000000-0005-0000-0000-000034080000}"/>
    <cellStyle name="Normal 2 33 6" xfId="2981" xr:uid="{00000000-0005-0000-0000-000035080000}"/>
    <cellStyle name="Normal 2 33 6 2" xfId="2982" xr:uid="{00000000-0005-0000-0000-000036080000}"/>
    <cellStyle name="Normal 2 33 7" xfId="2983" xr:uid="{00000000-0005-0000-0000-000037080000}"/>
    <cellStyle name="Normal 2 33 8" xfId="9087" xr:uid="{33143DBF-B753-4DDB-AF4D-41340D17CDD5}"/>
    <cellStyle name="Normal 2 34" xfId="178" xr:uid="{00000000-0005-0000-0000-000038080000}"/>
    <cellStyle name="Normal 2 34 2" xfId="179" xr:uid="{00000000-0005-0000-0000-000039080000}"/>
    <cellStyle name="Normal 2 34 2 2" xfId="2984" xr:uid="{00000000-0005-0000-0000-00003A080000}"/>
    <cellStyle name="Normal 2 34 2 2 2" xfId="2985" xr:uid="{00000000-0005-0000-0000-00003B080000}"/>
    <cellStyle name="Normal 2 34 2 2 2 2" xfId="2986" xr:uid="{00000000-0005-0000-0000-00003C080000}"/>
    <cellStyle name="Normal 2 34 2 2 2 2 2" xfId="2987" xr:uid="{00000000-0005-0000-0000-00003D080000}"/>
    <cellStyle name="Normal 2 34 2 2 2 3" xfId="2988" xr:uid="{00000000-0005-0000-0000-00003E080000}"/>
    <cellStyle name="Normal 2 34 2 2 2 3 2" xfId="2989" xr:uid="{00000000-0005-0000-0000-00003F080000}"/>
    <cellStyle name="Normal 2 34 2 2 2 4" xfId="2990" xr:uid="{00000000-0005-0000-0000-000040080000}"/>
    <cellStyle name="Normal 2 34 2 2 3" xfId="2991" xr:uid="{00000000-0005-0000-0000-000041080000}"/>
    <cellStyle name="Normal 2 34 2 2 3 2" xfId="2992" xr:uid="{00000000-0005-0000-0000-000042080000}"/>
    <cellStyle name="Normal 2 34 2 2 4" xfId="2993" xr:uid="{00000000-0005-0000-0000-000043080000}"/>
    <cellStyle name="Normal 2 34 2 2 4 2" xfId="2994" xr:uid="{00000000-0005-0000-0000-000044080000}"/>
    <cellStyle name="Normal 2 34 2 2 5" xfId="2995" xr:uid="{00000000-0005-0000-0000-000045080000}"/>
    <cellStyle name="Normal 2 34 2 2 6" xfId="9449" xr:uid="{0B19DDB1-0164-42D0-A821-CB3284BAC706}"/>
    <cellStyle name="Normal 2 34 2 3" xfId="2996" xr:uid="{00000000-0005-0000-0000-000046080000}"/>
    <cellStyle name="Normal 2 34 2 3 2" xfId="2997" xr:uid="{00000000-0005-0000-0000-000047080000}"/>
    <cellStyle name="Normal 2 34 2 3 2 2" xfId="2998" xr:uid="{00000000-0005-0000-0000-000048080000}"/>
    <cellStyle name="Normal 2 34 2 3 3" xfId="2999" xr:uid="{00000000-0005-0000-0000-000049080000}"/>
    <cellStyle name="Normal 2 34 2 3 3 2" xfId="3000" xr:uid="{00000000-0005-0000-0000-00004A080000}"/>
    <cellStyle name="Normal 2 34 2 3 4" xfId="3001" xr:uid="{00000000-0005-0000-0000-00004B080000}"/>
    <cellStyle name="Normal 2 34 2 4" xfId="3002" xr:uid="{00000000-0005-0000-0000-00004C080000}"/>
    <cellStyle name="Normal 2 34 2 4 2" xfId="3003" xr:uid="{00000000-0005-0000-0000-00004D080000}"/>
    <cellStyle name="Normal 2 34 2 5" xfId="3004" xr:uid="{00000000-0005-0000-0000-00004E080000}"/>
    <cellStyle name="Normal 2 34 2 5 2" xfId="3005" xr:uid="{00000000-0005-0000-0000-00004F080000}"/>
    <cellStyle name="Normal 2 34 2 6" xfId="3006" xr:uid="{00000000-0005-0000-0000-000050080000}"/>
    <cellStyle name="Normal 2 34 2 7" xfId="9090" xr:uid="{2523BD34-EE68-4D30-BCAD-731DE0083FFA}"/>
    <cellStyle name="Normal 2 34 3" xfId="3007" xr:uid="{00000000-0005-0000-0000-000051080000}"/>
    <cellStyle name="Normal 2 34 3 2" xfId="3008" xr:uid="{00000000-0005-0000-0000-000052080000}"/>
    <cellStyle name="Normal 2 34 3 2 2" xfId="3009" xr:uid="{00000000-0005-0000-0000-000053080000}"/>
    <cellStyle name="Normal 2 34 3 2 2 2" xfId="3010" xr:uid="{00000000-0005-0000-0000-000054080000}"/>
    <cellStyle name="Normal 2 34 3 2 3" xfId="3011" xr:uid="{00000000-0005-0000-0000-000055080000}"/>
    <cellStyle name="Normal 2 34 3 2 3 2" xfId="3012" xr:uid="{00000000-0005-0000-0000-000056080000}"/>
    <cellStyle name="Normal 2 34 3 2 4" xfId="3013" xr:uid="{00000000-0005-0000-0000-000057080000}"/>
    <cellStyle name="Normal 2 34 3 3" xfId="3014" xr:uid="{00000000-0005-0000-0000-000058080000}"/>
    <cellStyle name="Normal 2 34 3 3 2" xfId="3015" xr:uid="{00000000-0005-0000-0000-000059080000}"/>
    <cellStyle name="Normal 2 34 3 4" xfId="3016" xr:uid="{00000000-0005-0000-0000-00005A080000}"/>
    <cellStyle name="Normal 2 34 3 4 2" xfId="3017" xr:uid="{00000000-0005-0000-0000-00005B080000}"/>
    <cellStyle name="Normal 2 34 3 5" xfId="3018" xr:uid="{00000000-0005-0000-0000-00005C080000}"/>
    <cellStyle name="Normal 2 34 3 6" xfId="9448" xr:uid="{90840191-D1AB-424E-85B1-03782CA2AB08}"/>
    <cellStyle name="Normal 2 34 4" xfId="3019" xr:uid="{00000000-0005-0000-0000-00005D080000}"/>
    <cellStyle name="Normal 2 34 4 2" xfId="3020" xr:uid="{00000000-0005-0000-0000-00005E080000}"/>
    <cellStyle name="Normal 2 34 4 2 2" xfId="3021" xr:uid="{00000000-0005-0000-0000-00005F080000}"/>
    <cellStyle name="Normal 2 34 4 3" xfId="3022" xr:uid="{00000000-0005-0000-0000-000060080000}"/>
    <cellStyle name="Normal 2 34 4 3 2" xfId="3023" xr:uid="{00000000-0005-0000-0000-000061080000}"/>
    <cellStyle name="Normal 2 34 4 4" xfId="3024" xr:uid="{00000000-0005-0000-0000-000062080000}"/>
    <cellStyle name="Normal 2 34 5" xfId="3025" xr:uid="{00000000-0005-0000-0000-000063080000}"/>
    <cellStyle name="Normal 2 34 5 2" xfId="3026" xr:uid="{00000000-0005-0000-0000-000064080000}"/>
    <cellStyle name="Normal 2 34 6" xfId="3027" xr:uid="{00000000-0005-0000-0000-000065080000}"/>
    <cellStyle name="Normal 2 34 6 2" xfId="3028" xr:uid="{00000000-0005-0000-0000-000066080000}"/>
    <cellStyle name="Normal 2 34 7" xfId="3029" xr:uid="{00000000-0005-0000-0000-000067080000}"/>
    <cellStyle name="Normal 2 34 8" xfId="9089" xr:uid="{B8A1F5D6-2778-4DA1-80D2-9D6B8D02C6B9}"/>
    <cellStyle name="Normal 2 35" xfId="180" xr:uid="{00000000-0005-0000-0000-000068080000}"/>
    <cellStyle name="Normal 2 35 2" xfId="181" xr:uid="{00000000-0005-0000-0000-000069080000}"/>
    <cellStyle name="Normal 2 35 2 2" xfId="3030" xr:uid="{00000000-0005-0000-0000-00006A080000}"/>
    <cellStyle name="Normal 2 35 2 2 2" xfId="3031" xr:uid="{00000000-0005-0000-0000-00006B080000}"/>
    <cellStyle name="Normal 2 35 2 2 2 2" xfId="3032" xr:uid="{00000000-0005-0000-0000-00006C080000}"/>
    <cellStyle name="Normal 2 35 2 2 2 2 2" xfId="3033" xr:uid="{00000000-0005-0000-0000-00006D080000}"/>
    <cellStyle name="Normal 2 35 2 2 2 3" xfId="3034" xr:uid="{00000000-0005-0000-0000-00006E080000}"/>
    <cellStyle name="Normal 2 35 2 2 2 3 2" xfId="3035" xr:uid="{00000000-0005-0000-0000-00006F080000}"/>
    <cellStyle name="Normal 2 35 2 2 2 4" xfId="3036" xr:uid="{00000000-0005-0000-0000-000070080000}"/>
    <cellStyle name="Normal 2 35 2 2 3" xfId="3037" xr:uid="{00000000-0005-0000-0000-000071080000}"/>
    <cellStyle name="Normal 2 35 2 2 3 2" xfId="3038" xr:uid="{00000000-0005-0000-0000-000072080000}"/>
    <cellStyle name="Normal 2 35 2 2 4" xfId="3039" xr:uid="{00000000-0005-0000-0000-000073080000}"/>
    <cellStyle name="Normal 2 35 2 2 4 2" xfId="3040" xr:uid="{00000000-0005-0000-0000-000074080000}"/>
    <cellStyle name="Normal 2 35 2 2 5" xfId="3041" xr:uid="{00000000-0005-0000-0000-000075080000}"/>
    <cellStyle name="Normal 2 35 2 2 6" xfId="9451" xr:uid="{84911795-28D5-4CEA-B4E6-F8669600664B}"/>
    <cellStyle name="Normal 2 35 2 3" xfId="3042" xr:uid="{00000000-0005-0000-0000-000076080000}"/>
    <cellStyle name="Normal 2 35 2 3 2" xfId="3043" xr:uid="{00000000-0005-0000-0000-000077080000}"/>
    <cellStyle name="Normal 2 35 2 3 2 2" xfId="3044" xr:uid="{00000000-0005-0000-0000-000078080000}"/>
    <cellStyle name="Normal 2 35 2 3 3" xfId="3045" xr:uid="{00000000-0005-0000-0000-000079080000}"/>
    <cellStyle name="Normal 2 35 2 3 3 2" xfId="3046" xr:uid="{00000000-0005-0000-0000-00007A080000}"/>
    <cellStyle name="Normal 2 35 2 3 4" xfId="3047" xr:uid="{00000000-0005-0000-0000-00007B080000}"/>
    <cellStyle name="Normal 2 35 2 4" xfId="3048" xr:uid="{00000000-0005-0000-0000-00007C080000}"/>
    <cellStyle name="Normal 2 35 2 4 2" xfId="3049" xr:uid="{00000000-0005-0000-0000-00007D080000}"/>
    <cellStyle name="Normal 2 35 2 5" xfId="3050" xr:uid="{00000000-0005-0000-0000-00007E080000}"/>
    <cellStyle name="Normal 2 35 2 5 2" xfId="3051" xr:uid="{00000000-0005-0000-0000-00007F080000}"/>
    <cellStyle name="Normal 2 35 2 6" xfId="3052" xr:uid="{00000000-0005-0000-0000-000080080000}"/>
    <cellStyle name="Normal 2 35 2 7" xfId="9092" xr:uid="{B7AAC9DA-1E6A-4FEE-9C7C-7A5E2DD98E95}"/>
    <cellStyle name="Normal 2 35 3" xfId="3053" xr:uid="{00000000-0005-0000-0000-000081080000}"/>
    <cellStyle name="Normal 2 35 3 2" xfId="3054" xr:uid="{00000000-0005-0000-0000-000082080000}"/>
    <cellStyle name="Normal 2 35 3 2 2" xfId="3055" xr:uid="{00000000-0005-0000-0000-000083080000}"/>
    <cellStyle name="Normal 2 35 3 2 2 2" xfId="3056" xr:uid="{00000000-0005-0000-0000-000084080000}"/>
    <cellStyle name="Normal 2 35 3 2 3" xfId="3057" xr:uid="{00000000-0005-0000-0000-000085080000}"/>
    <cellStyle name="Normal 2 35 3 2 3 2" xfId="3058" xr:uid="{00000000-0005-0000-0000-000086080000}"/>
    <cellStyle name="Normal 2 35 3 2 4" xfId="3059" xr:uid="{00000000-0005-0000-0000-000087080000}"/>
    <cellStyle name="Normal 2 35 3 3" xfId="3060" xr:uid="{00000000-0005-0000-0000-000088080000}"/>
    <cellStyle name="Normal 2 35 3 3 2" xfId="3061" xr:uid="{00000000-0005-0000-0000-000089080000}"/>
    <cellStyle name="Normal 2 35 3 4" xfId="3062" xr:uid="{00000000-0005-0000-0000-00008A080000}"/>
    <cellStyle name="Normal 2 35 3 4 2" xfId="3063" xr:uid="{00000000-0005-0000-0000-00008B080000}"/>
    <cellStyle name="Normal 2 35 3 5" xfId="3064" xr:uid="{00000000-0005-0000-0000-00008C080000}"/>
    <cellStyle name="Normal 2 35 3 6" xfId="9450" xr:uid="{CA448B68-DD7C-487B-88A8-8F6CA98F2B4D}"/>
    <cellStyle name="Normal 2 35 4" xfId="3065" xr:uid="{00000000-0005-0000-0000-00008D080000}"/>
    <cellStyle name="Normal 2 35 4 2" xfId="3066" xr:uid="{00000000-0005-0000-0000-00008E080000}"/>
    <cellStyle name="Normal 2 35 4 2 2" xfId="3067" xr:uid="{00000000-0005-0000-0000-00008F080000}"/>
    <cellStyle name="Normal 2 35 4 3" xfId="3068" xr:uid="{00000000-0005-0000-0000-000090080000}"/>
    <cellStyle name="Normal 2 35 4 3 2" xfId="3069" xr:uid="{00000000-0005-0000-0000-000091080000}"/>
    <cellStyle name="Normal 2 35 4 4" xfId="3070" xr:uid="{00000000-0005-0000-0000-000092080000}"/>
    <cellStyle name="Normal 2 35 5" xfId="3071" xr:uid="{00000000-0005-0000-0000-000093080000}"/>
    <cellStyle name="Normal 2 35 5 2" xfId="3072" xr:uid="{00000000-0005-0000-0000-000094080000}"/>
    <cellStyle name="Normal 2 35 6" xfId="3073" xr:uid="{00000000-0005-0000-0000-000095080000}"/>
    <cellStyle name="Normal 2 35 6 2" xfId="3074" xr:uid="{00000000-0005-0000-0000-000096080000}"/>
    <cellStyle name="Normal 2 35 7" xfId="3075" xr:uid="{00000000-0005-0000-0000-000097080000}"/>
    <cellStyle name="Normal 2 35 8" xfId="9091" xr:uid="{5A167FFC-C7C7-4BBC-A433-566A4FE813E9}"/>
    <cellStyle name="Normal 2 36" xfId="182" xr:uid="{00000000-0005-0000-0000-000098080000}"/>
    <cellStyle name="Normal 2 36 2" xfId="183" xr:uid="{00000000-0005-0000-0000-000099080000}"/>
    <cellStyle name="Normal 2 36 2 2" xfId="3076" xr:uid="{00000000-0005-0000-0000-00009A080000}"/>
    <cellStyle name="Normal 2 36 2 2 2" xfId="3077" xr:uid="{00000000-0005-0000-0000-00009B080000}"/>
    <cellStyle name="Normal 2 36 2 2 2 2" xfId="3078" xr:uid="{00000000-0005-0000-0000-00009C080000}"/>
    <cellStyle name="Normal 2 36 2 2 2 2 2" xfId="3079" xr:uid="{00000000-0005-0000-0000-00009D080000}"/>
    <cellStyle name="Normal 2 36 2 2 2 3" xfId="3080" xr:uid="{00000000-0005-0000-0000-00009E080000}"/>
    <cellStyle name="Normal 2 36 2 2 2 3 2" xfId="3081" xr:uid="{00000000-0005-0000-0000-00009F080000}"/>
    <cellStyle name="Normal 2 36 2 2 2 4" xfId="3082" xr:uid="{00000000-0005-0000-0000-0000A0080000}"/>
    <cellStyle name="Normal 2 36 2 2 3" xfId="3083" xr:uid="{00000000-0005-0000-0000-0000A1080000}"/>
    <cellStyle name="Normal 2 36 2 2 3 2" xfId="3084" xr:uid="{00000000-0005-0000-0000-0000A2080000}"/>
    <cellStyle name="Normal 2 36 2 2 4" xfId="3085" xr:uid="{00000000-0005-0000-0000-0000A3080000}"/>
    <cellStyle name="Normal 2 36 2 2 4 2" xfId="3086" xr:uid="{00000000-0005-0000-0000-0000A4080000}"/>
    <cellStyle name="Normal 2 36 2 2 5" xfId="3087" xr:uid="{00000000-0005-0000-0000-0000A5080000}"/>
    <cellStyle name="Normal 2 36 2 2 6" xfId="9453" xr:uid="{34754ECC-5939-4087-A7A3-B1BBB3C56C69}"/>
    <cellStyle name="Normal 2 36 2 3" xfId="3088" xr:uid="{00000000-0005-0000-0000-0000A6080000}"/>
    <cellStyle name="Normal 2 36 2 3 2" xfId="3089" xr:uid="{00000000-0005-0000-0000-0000A7080000}"/>
    <cellStyle name="Normal 2 36 2 3 2 2" xfId="3090" xr:uid="{00000000-0005-0000-0000-0000A8080000}"/>
    <cellStyle name="Normal 2 36 2 3 3" xfId="3091" xr:uid="{00000000-0005-0000-0000-0000A9080000}"/>
    <cellStyle name="Normal 2 36 2 3 3 2" xfId="3092" xr:uid="{00000000-0005-0000-0000-0000AA080000}"/>
    <cellStyle name="Normal 2 36 2 3 4" xfId="3093" xr:uid="{00000000-0005-0000-0000-0000AB080000}"/>
    <cellStyle name="Normal 2 36 2 4" xfId="3094" xr:uid="{00000000-0005-0000-0000-0000AC080000}"/>
    <cellStyle name="Normal 2 36 2 4 2" xfId="3095" xr:uid="{00000000-0005-0000-0000-0000AD080000}"/>
    <cellStyle name="Normal 2 36 2 5" xfId="3096" xr:uid="{00000000-0005-0000-0000-0000AE080000}"/>
    <cellStyle name="Normal 2 36 2 5 2" xfId="3097" xr:uid="{00000000-0005-0000-0000-0000AF080000}"/>
    <cellStyle name="Normal 2 36 2 6" xfId="3098" xr:uid="{00000000-0005-0000-0000-0000B0080000}"/>
    <cellStyle name="Normal 2 36 2 7" xfId="9094" xr:uid="{40777221-C6AF-4AF9-AE46-DCC1C6097847}"/>
    <cellStyle name="Normal 2 36 3" xfId="3099" xr:uid="{00000000-0005-0000-0000-0000B1080000}"/>
    <cellStyle name="Normal 2 36 3 2" xfId="3100" xr:uid="{00000000-0005-0000-0000-0000B2080000}"/>
    <cellStyle name="Normal 2 36 3 2 2" xfId="3101" xr:uid="{00000000-0005-0000-0000-0000B3080000}"/>
    <cellStyle name="Normal 2 36 3 2 2 2" xfId="3102" xr:uid="{00000000-0005-0000-0000-0000B4080000}"/>
    <cellStyle name="Normal 2 36 3 2 3" xfId="3103" xr:uid="{00000000-0005-0000-0000-0000B5080000}"/>
    <cellStyle name="Normal 2 36 3 2 3 2" xfId="3104" xr:uid="{00000000-0005-0000-0000-0000B6080000}"/>
    <cellStyle name="Normal 2 36 3 2 4" xfId="3105" xr:uid="{00000000-0005-0000-0000-0000B7080000}"/>
    <cellStyle name="Normal 2 36 3 3" xfId="3106" xr:uid="{00000000-0005-0000-0000-0000B8080000}"/>
    <cellStyle name="Normal 2 36 3 3 2" xfId="3107" xr:uid="{00000000-0005-0000-0000-0000B9080000}"/>
    <cellStyle name="Normal 2 36 3 4" xfId="3108" xr:uid="{00000000-0005-0000-0000-0000BA080000}"/>
    <cellStyle name="Normal 2 36 3 4 2" xfId="3109" xr:uid="{00000000-0005-0000-0000-0000BB080000}"/>
    <cellStyle name="Normal 2 36 3 5" xfId="3110" xr:uid="{00000000-0005-0000-0000-0000BC080000}"/>
    <cellStyle name="Normal 2 36 3 6" xfId="9452" xr:uid="{B649518A-5F74-4224-9EC9-8DCA93B4508E}"/>
    <cellStyle name="Normal 2 36 4" xfId="3111" xr:uid="{00000000-0005-0000-0000-0000BD080000}"/>
    <cellStyle name="Normal 2 36 4 2" xfId="3112" xr:uid="{00000000-0005-0000-0000-0000BE080000}"/>
    <cellStyle name="Normal 2 36 4 2 2" xfId="3113" xr:uid="{00000000-0005-0000-0000-0000BF080000}"/>
    <cellStyle name="Normal 2 36 4 3" xfId="3114" xr:uid="{00000000-0005-0000-0000-0000C0080000}"/>
    <cellStyle name="Normal 2 36 4 3 2" xfId="3115" xr:uid="{00000000-0005-0000-0000-0000C1080000}"/>
    <cellStyle name="Normal 2 36 4 4" xfId="3116" xr:uid="{00000000-0005-0000-0000-0000C2080000}"/>
    <cellStyle name="Normal 2 36 5" xfId="3117" xr:uid="{00000000-0005-0000-0000-0000C3080000}"/>
    <cellStyle name="Normal 2 36 5 2" xfId="3118" xr:uid="{00000000-0005-0000-0000-0000C4080000}"/>
    <cellStyle name="Normal 2 36 6" xfId="3119" xr:uid="{00000000-0005-0000-0000-0000C5080000}"/>
    <cellStyle name="Normal 2 36 6 2" xfId="3120" xr:uid="{00000000-0005-0000-0000-0000C6080000}"/>
    <cellStyle name="Normal 2 36 7" xfId="3121" xr:uid="{00000000-0005-0000-0000-0000C7080000}"/>
    <cellStyle name="Normal 2 36 8" xfId="9093" xr:uid="{E27BD03D-C036-4E3E-8A19-35896B18DEFE}"/>
    <cellStyle name="Normal 2 37" xfId="184" xr:uid="{00000000-0005-0000-0000-0000C8080000}"/>
    <cellStyle name="Normal 2 37 2" xfId="185" xr:uid="{00000000-0005-0000-0000-0000C9080000}"/>
    <cellStyle name="Normal 2 37 2 2" xfId="3122" xr:uid="{00000000-0005-0000-0000-0000CA080000}"/>
    <cellStyle name="Normal 2 37 2 2 2" xfId="3123" xr:uid="{00000000-0005-0000-0000-0000CB080000}"/>
    <cellStyle name="Normal 2 37 2 2 2 2" xfId="3124" xr:uid="{00000000-0005-0000-0000-0000CC080000}"/>
    <cellStyle name="Normal 2 37 2 2 2 2 2" xfId="3125" xr:uid="{00000000-0005-0000-0000-0000CD080000}"/>
    <cellStyle name="Normal 2 37 2 2 2 3" xfId="3126" xr:uid="{00000000-0005-0000-0000-0000CE080000}"/>
    <cellStyle name="Normal 2 37 2 2 2 3 2" xfId="3127" xr:uid="{00000000-0005-0000-0000-0000CF080000}"/>
    <cellStyle name="Normal 2 37 2 2 2 4" xfId="3128" xr:uid="{00000000-0005-0000-0000-0000D0080000}"/>
    <cellStyle name="Normal 2 37 2 2 3" xfId="3129" xr:uid="{00000000-0005-0000-0000-0000D1080000}"/>
    <cellStyle name="Normal 2 37 2 2 3 2" xfId="3130" xr:uid="{00000000-0005-0000-0000-0000D2080000}"/>
    <cellStyle name="Normal 2 37 2 2 4" xfId="3131" xr:uid="{00000000-0005-0000-0000-0000D3080000}"/>
    <cellStyle name="Normal 2 37 2 2 4 2" xfId="3132" xr:uid="{00000000-0005-0000-0000-0000D4080000}"/>
    <cellStyle name="Normal 2 37 2 2 5" xfId="3133" xr:uid="{00000000-0005-0000-0000-0000D5080000}"/>
    <cellStyle name="Normal 2 37 2 2 6" xfId="9455" xr:uid="{DD193974-66D6-4AF3-9D4E-8EA10B0E080F}"/>
    <cellStyle name="Normal 2 37 2 3" xfId="3134" xr:uid="{00000000-0005-0000-0000-0000D6080000}"/>
    <cellStyle name="Normal 2 37 2 3 2" xfId="3135" xr:uid="{00000000-0005-0000-0000-0000D7080000}"/>
    <cellStyle name="Normal 2 37 2 3 2 2" xfId="3136" xr:uid="{00000000-0005-0000-0000-0000D8080000}"/>
    <cellStyle name="Normal 2 37 2 3 3" xfId="3137" xr:uid="{00000000-0005-0000-0000-0000D9080000}"/>
    <cellStyle name="Normal 2 37 2 3 3 2" xfId="3138" xr:uid="{00000000-0005-0000-0000-0000DA080000}"/>
    <cellStyle name="Normal 2 37 2 3 4" xfId="3139" xr:uid="{00000000-0005-0000-0000-0000DB080000}"/>
    <cellStyle name="Normal 2 37 2 4" xfId="3140" xr:uid="{00000000-0005-0000-0000-0000DC080000}"/>
    <cellStyle name="Normal 2 37 2 4 2" xfId="3141" xr:uid="{00000000-0005-0000-0000-0000DD080000}"/>
    <cellStyle name="Normal 2 37 2 5" xfId="3142" xr:uid="{00000000-0005-0000-0000-0000DE080000}"/>
    <cellStyle name="Normal 2 37 2 5 2" xfId="3143" xr:uid="{00000000-0005-0000-0000-0000DF080000}"/>
    <cellStyle name="Normal 2 37 2 6" xfId="3144" xr:uid="{00000000-0005-0000-0000-0000E0080000}"/>
    <cellStyle name="Normal 2 37 2 7" xfId="9096" xr:uid="{101FE90C-4B65-49A4-A1FD-6C5769E82013}"/>
    <cellStyle name="Normal 2 37 3" xfId="3145" xr:uid="{00000000-0005-0000-0000-0000E1080000}"/>
    <cellStyle name="Normal 2 37 3 2" xfId="3146" xr:uid="{00000000-0005-0000-0000-0000E2080000}"/>
    <cellStyle name="Normal 2 37 3 2 2" xfId="3147" xr:uid="{00000000-0005-0000-0000-0000E3080000}"/>
    <cellStyle name="Normal 2 37 3 2 2 2" xfId="3148" xr:uid="{00000000-0005-0000-0000-0000E4080000}"/>
    <cellStyle name="Normal 2 37 3 2 3" xfId="3149" xr:uid="{00000000-0005-0000-0000-0000E5080000}"/>
    <cellStyle name="Normal 2 37 3 2 3 2" xfId="3150" xr:uid="{00000000-0005-0000-0000-0000E6080000}"/>
    <cellStyle name="Normal 2 37 3 2 4" xfId="3151" xr:uid="{00000000-0005-0000-0000-0000E7080000}"/>
    <cellStyle name="Normal 2 37 3 3" xfId="3152" xr:uid="{00000000-0005-0000-0000-0000E8080000}"/>
    <cellStyle name="Normal 2 37 3 3 2" xfId="3153" xr:uid="{00000000-0005-0000-0000-0000E9080000}"/>
    <cellStyle name="Normal 2 37 3 4" xfId="3154" xr:uid="{00000000-0005-0000-0000-0000EA080000}"/>
    <cellStyle name="Normal 2 37 3 4 2" xfId="3155" xr:uid="{00000000-0005-0000-0000-0000EB080000}"/>
    <cellStyle name="Normal 2 37 3 5" xfId="3156" xr:uid="{00000000-0005-0000-0000-0000EC080000}"/>
    <cellStyle name="Normal 2 37 3 6" xfId="9454" xr:uid="{A9474854-457C-4A45-A093-55BFF1D7F9D7}"/>
    <cellStyle name="Normal 2 37 4" xfId="3157" xr:uid="{00000000-0005-0000-0000-0000ED080000}"/>
    <cellStyle name="Normal 2 37 4 2" xfId="3158" xr:uid="{00000000-0005-0000-0000-0000EE080000}"/>
    <cellStyle name="Normal 2 37 4 2 2" xfId="3159" xr:uid="{00000000-0005-0000-0000-0000EF080000}"/>
    <cellStyle name="Normal 2 37 4 3" xfId="3160" xr:uid="{00000000-0005-0000-0000-0000F0080000}"/>
    <cellStyle name="Normal 2 37 4 3 2" xfId="3161" xr:uid="{00000000-0005-0000-0000-0000F1080000}"/>
    <cellStyle name="Normal 2 37 4 4" xfId="3162" xr:uid="{00000000-0005-0000-0000-0000F2080000}"/>
    <cellStyle name="Normal 2 37 5" xfId="3163" xr:uid="{00000000-0005-0000-0000-0000F3080000}"/>
    <cellStyle name="Normal 2 37 5 2" xfId="3164" xr:uid="{00000000-0005-0000-0000-0000F4080000}"/>
    <cellStyle name="Normal 2 37 6" xfId="3165" xr:uid="{00000000-0005-0000-0000-0000F5080000}"/>
    <cellStyle name="Normal 2 37 6 2" xfId="3166" xr:uid="{00000000-0005-0000-0000-0000F6080000}"/>
    <cellStyle name="Normal 2 37 7" xfId="3167" xr:uid="{00000000-0005-0000-0000-0000F7080000}"/>
    <cellStyle name="Normal 2 37 8" xfId="9095" xr:uid="{12667C13-A2B1-47B3-9D6D-8B7D49F3BE79}"/>
    <cellStyle name="Normal 2 38" xfId="186" xr:uid="{00000000-0005-0000-0000-0000F8080000}"/>
    <cellStyle name="Normal 2 38 2" xfId="187" xr:uid="{00000000-0005-0000-0000-0000F9080000}"/>
    <cellStyle name="Normal 2 38 2 2" xfId="3168" xr:uid="{00000000-0005-0000-0000-0000FA080000}"/>
    <cellStyle name="Normal 2 38 2 2 2" xfId="3169" xr:uid="{00000000-0005-0000-0000-0000FB080000}"/>
    <cellStyle name="Normal 2 38 2 2 2 2" xfId="3170" xr:uid="{00000000-0005-0000-0000-0000FC080000}"/>
    <cellStyle name="Normal 2 38 2 2 2 2 2" xfId="3171" xr:uid="{00000000-0005-0000-0000-0000FD080000}"/>
    <cellStyle name="Normal 2 38 2 2 2 3" xfId="3172" xr:uid="{00000000-0005-0000-0000-0000FE080000}"/>
    <cellStyle name="Normal 2 38 2 2 2 3 2" xfId="3173" xr:uid="{00000000-0005-0000-0000-0000FF080000}"/>
    <cellStyle name="Normal 2 38 2 2 2 4" xfId="3174" xr:uid="{00000000-0005-0000-0000-000000090000}"/>
    <cellStyle name="Normal 2 38 2 2 3" xfId="3175" xr:uid="{00000000-0005-0000-0000-000001090000}"/>
    <cellStyle name="Normal 2 38 2 2 3 2" xfId="3176" xr:uid="{00000000-0005-0000-0000-000002090000}"/>
    <cellStyle name="Normal 2 38 2 2 4" xfId="3177" xr:uid="{00000000-0005-0000-0000-000003090000}"/>
    <cellStyle name="Normal 2 38 2 2 4 2" xfId="3178" xr:uid="{00000000-0005-0000-0000-000004090000}"/>
    <cellStyle name="Normal 2 38 2 2 5" xfId="3179" xr:uid="{00000000-0005-0000-0000-000005090000}"/>
    <cellStyle name="Normal 2 38 2 2 6" xfId="9457" xr:uid="{7A836289-8645-4C15-A7B4-29A01AC4E706}"/>
    <cellStyle name="Normal 2 38 2 3" xfId="3180" xr:uid="{00000000-0005-0000-0000-000006090000}"/>
    <cellStyle name="Normal 2 38 2 3 2" xfId="3181" xr:uid="{00000000-0005-0000-0000-000007090000}"/>
    <cellStyle name="Normal 2 38 2 3 2 2" xfId="3182" xr:uid="{00000000-0005-0000-0000-000008090000}"/>
    <cellStyle name="Normal 2 38 2 3 3" xfId="3183" xr:uid="{00000000-0005-0000-0000-000009090000}"/>
    <cellStyle name="Normal 2 38 2 3 3 2" xfId="3184" xr:uid="{00000000-0005-0000-0000-00000A090000}"/>
    <cellStyle name="Normal 2 38 2 3 4" xfId="3185" xr:uid="{00000000-0005-0000-0000-00000B090000}"/>
    <cellStyle name="Normal 2 38 2 4" xfId="3186" xr:uid="{00000000-0005-0000-0000-00000C090000}"/>
    <cellStyle name="Normal 2 38 2 4 2" xfId="3187" xr:uid="{00000000-0005-0000-0000-00000D090000}"/>
    <cellStyle name="Normal 2 38 2 5" xfId="3188" xr:uid="{00000000-0005-0000-0000-00000E090000}"/>
    <cellStyle name="Normal 2 38 2 5 2" xfId="3189" xr:uid="{00000000-0005-0000-0000-00000F090000}"/>
    <cellStyle name="Normal 2 38 2 6" xfId="3190" xr:uid="{00000000-0005-0000-0000-000010090000}"/>
    <cellStyle name="Normal 2 38 2 7" xfId="9098" xr:uid="{813F1407-A055-4112-835D-5B42E736CC37}"/>
    <cellStyle name="Normal 2 38 3" xfId="3191" xr:uid="{00000000-0005-0000-0000-000011090000}"/>
    <cellStyle name="Normal 2 38 3 2" xfId="3192" xr:uid="{00000000-0005-0000-0000-000012090000}"/>
    <cellStyle name="Normal 2 38 3 2 2" xfId="3193" xr:uid="{00000000-0005-0000-0000-000013090000}"/>
    <cellStyle name="Normal 2 38 3 2 2 2" xfId="3194" xr:uid="{00000000-0005-0000-0000-000014090000}"/>
    <cellStyle name="Normal 2 38 3 2 3" xfId="3195" xr:uid="{00000000-0005-0000-0000-000015090000}"/>
    <cellStyle name="Normal 2 38 3 2 3 2" xfId="3196" xr:uid="{00000000-0005-0000-0000-000016090000}"/>
    <cellStyle name="Normal 2 38 3 2 4" xfId="3197" xr:uid="{00000000-0005-0000-0000-000017090000}"/>
    <cellStyle name="Normal 2 38 3 3" xfId="3198" xr:uid="{00000000-0005-0000-0000-000018090000}"/>
    <cellStyle name="Normal 2 38 3 3 2" xfId="3199" xr:uid="{00000000-0005-0000-0000-000019090000}"/>
    <cellStyle name="Normal 2 38 3 4" xfId="3200" xr:uid="{00000000-0005-0000-0000-00001A090000}"/>
    <cellStyle name="Normal 2 38 3 4 2" xfId="3201" xr:uid="{00000000-0005-0000-0000-00001B090000}"/>
    <cellStyle name="Normal 2 38 3 5" xfId="3202" xr:uid="{00000000-0005-0000-0000-00001C090000}"/>
    <cellStyle name="Normal 2 38 3 6" xfId="9456" xr:uid="{97C6D757-2C83-4DF5-B752-EA2AB825B90A}"/>
    <cellStyle name="Normal 2 38 4" xfId="3203" xr:uid="{00000000-0005-0000-0000-00001D090000}"/>
    <cellStyle name="Normal 2 38 4 2" xfId="3204" xr:uid="{00000000-0005-0000-0000-00001E090000}"/>
    <cellStyle name="Normal 2 38 4 2 2" xfId="3205" xr:uid="{00000000-0005-0000-0000-00001F090000}"/>
    <cellStyle name="Normal 2 38 4 3" xfId="3206" xr:uid="{00000000-0005-0000-0000-000020090000}"/>
    <cellStyle name="Normal 2 38 4 3 2" xfId="3207" xr:uid="{00000000-0005-0000-0000-000021090000}"/>
    <cellStyle name="Normal 2 38 4 4" xfId="3208" xr:uid="{00000000-0005-0000-0000-000022090000}"/>
    <cellStyle name="Normal 2 38 5" xfId="3209" xr:uid="{00000000-0005-0000-0000-000023090000}"/>
    <cellStyle name="Normal 2 38 5 2" xfId="3210" xr:uid="{00000000-0005-0000-0000-000024090000}"/>
    <cellStyle name="Normal 2 38 6" xfId="3211" xr:uid="{00000000-0005-0000-0000-000025090000}"/>
    <cellStyle name="Normal 2 38 6 2" xfId="3212" xr:uid="{00000000-0005-0000-0000-000026090000}"/>
    <cellStyle name="Normal 2 38 7" xfId="3213" xr:uid="{00000000-0005-0000-0000-000027090000}"/>
    <cellStyle name="Normal 2 38 8" xfId="9097" xr:uid="{9F1F7607-76AC-4856-A9C3-6E3416D7DE38}"/>
    <cellStyle name="Normal 2 39" xfId="188" xr:uid="{00000000-0005-0000-0000-000028090000}"/>
    <cellStyle name="Normal 2 39 2" xfId="189" xr:uid="{00000000-0005-0000-0000-000029090000}"/>
    <cellStyle name="Normal 2 39 2 2" xfId="3214" xr:uid="{00000000-0005-0000-0000-00002A090000}"/>
    <cellStyle name="Normal 2 39 2 2 2" xfId="3215" xr:uid="{00000000-0005-0000-0000-00002B090000}"/>
    <cellStyle name="Normal 2 39 2 2 2 2" xfId="3216" xr:uid="{00000000-0005-0000-0000-00002C090000}"/>
    <cellStyle name="Normal 2 39 2 2 2 2 2" xfId="3217" xr:uid="{00000000-0005-0000-0000-00002D090000}"/>
    <cellStyle name="Normal 2 39 2 2 2 3" xfId="3218" xr:uid="{00000000-0005-0000-0000-00002E090000}"/>
    <cellStyle name="Normal 2 39 2 2 2 3 2" xfId="3219" xr:uid="{00000000-0005-0000-0000-00002F090000}"/>
    <cellStyle name="Normal 2 39 2 2 2 4" xfId="3220" xr:uid="{00000000-0005-0000-0000-000030090000}"/>
    <cellStyle name="Normal 2 39 2 2 3" xfId="3221" xr:uid="{00000000-0005-0000-0000-000031090000}"/>
    <cellStyle name="Normal 2 39 2 2 3 2" xfId="3222" xr:uid="{00000000-0005-0000-0000-000032090000}"/>
    <cellStyle name="Normal 2 39 2 2 4" xfId="3223" xr:uid="{00000000-0005-0000-0000-000033090000}"/>
    <cellStyle name="Normal 2 39 2 2 4 2" xfId="3224" xr:uid="{00000000-0005-0000-0000-000034090000}"/>
    <cellStyle name="Normal 2 39 2 2 5" xfId="3225" xr:uid="{00000000-0005-0000-0000-000035090000}"/>
    <cellStyle name="Normal 2 39 2 2 6" xfId="9459" xr:uid="{E336A6EB-AC60-4CBC-B715-98C6CC25E7B1}"/>
    <cellStyle name="Normal 2 39 2 3" xfId="3226" xr:uid="{00000000-0005-0000-0000-000036090000}"/>
    <cellStyle name="Normal 2 39 2 3 2" xfId="3227" xr:uid="{00000000-0005-0000-0000-000037090000}"/>
    <cellStyle name="Normal 2 39 2 3 2 2" xfId="3228" xr:uid="{00000000-0005-0000-0000-000038090000}"/>
    <cellStyle name="Normal 2 39 2 3 3" xfId="3229" xr:uid="{00000000-0005-0000-0000-000039090000}"/>
    <cellStyle name="Normal 2 39 2 3 3 2" xfId="3230" xr:uid="{00000000-0005-0000-0000-00003A090000}"/>
    <cellStyle name="Normal 2 39 2 3 4" xfId="3231" xr:uid="{00000000-0005-0000-0000-00003B090000}"/>
    <cellStyle name="Normal 2 39 2 4" xfId="3232" xr:uid="{00000000-0005-0000-0000-00003C090000}"/>
    <cellStyle name="Normal 2 39 2 4 2" xfId="3233" xr:uid="{00000000-0005-0000-0000-00003D090000}"/>
    <cellStyle name="Normal 2 39 2 5" xfId="3234" xr:uid="{00000000-0005-0000-0000-00003E090000}"/>
    <cellStyle name="Normal 2 39 2 5 2" xfId="3235" xr:uid="{00000000-0005-0000-0000-00003F090000}"/>
    <cellStyle name="Normal 2 39 2 6" xfId="3236" xr:uid="{00000000-0005-0000-0000-000040090000}"/>
    <cellStyle name="Normal 2 39 2 7" xfId="9100" xr:uid="{BEF63EAE-7142-4EF6-856D-BA5A98B037D4}"/>
    <cellStyle name="Normal 2 39 3" xfId="3237" xr:uid="{00000000-0005-0000-0000-000041090000}"/>
    <cellStyle name="Normal 2 39 3 2" xfId="3238" xr:uid="{00000000-0005-0000-0000-000042090000}"/>
    <cellStyle name="Normal 2 39 3 2 2" xfId="3239" xr:uid="{00000000-0005-0000-0000-000043090000}"/>
    <cellStyle name="Normal 2 39 3 2 2 2" xfId="3240" xr:uid="{00000000-0005-0000-0000-000044090000}"/>
    <cellStyle name="Normal 2 39 3 2 3" xfId="3241" xr:uid="{00000000-0005-0000-0000-000045090000}"/>
    <cellStyle name="Normal 2 39 3 2 3 2" xfId="3242" xr:uid="{00000000-0005-0000-0000-000046090000}"/>
    <cellStyle name="Normal 2 39 3 2 4" xfId="3243" xr:uid="{00000000-0005-0000-0000-000047090000}"/>
    <cellStyle name="Normal 2 39 3 3" xfId="3244" xr:uid="{00000000-0005-0000-0000-000048090000}"/>
    <cellStyle name="Normal 2 39 3 3 2" xfId="3245" xr:uid="{00000000-0005-0000-0000-000049090000}"/>
    <cellStyle name="Normal 2 39 3 4" xfId="3246" xr:uid="{00000000-0005-0000-0000-00004A090000}"/>
    <cellStyle name="Normal 2 39 3 4 2" xfId="3247" xr:uid="{00000000-0005-0000-0000-00004B090000}"/>
    <cellStyle name="Normal 2 39 3 5" xfId="3248" xr:uid="{00000000-0005-0000-0000-00004C090000}"/>
    <cellStyle name="Normal 2 39 3 6" xfId="9458" xr:uid="{3329EADA-6177-422F-9DA4-2BDE5A679C9C}"/>
    <cellStyle name="Normal 2 39 4" xfId="3249" xr:uid="{00000000-0005-0000-0000-00004D090000}"/>
    <cellStyle name="Normal 2 39 4 2" xfId="3250" xr:uid="{00000000-0005-0000-0000-00004E090000}"/>
    <cellStyle name="Normal 2 39 4 2 2" xfId="3251" xr:uid="{00000000-0005-0000-0000-00004F090000}"/>
    <cellStyle name="Normal 2 39 4 3" xfId="3252" xr:uid="{00000000-0005-0000-0000-000050090000}"/>
    <cellStyle name="Normal 2 39 4 3 2" xfId="3253" xr:uid="{00000000-0005-0000-0000-000051090000}"/>
    <cellStyle name="Normal 2 39 4 4" xfId="3254" xr:uid="{00000000-0005-0000-0000-000052090000}"/>
    <cellStyle name="Normal 2 39 5" xfId="3255" xr:uid="{00000000-0005-0000-0000-000053090000}"/>
    <cellStyle name="Normal 2 39 5 2" xfId="3256" xr:uid="{00000000-0005-0000-0000-000054090000}"/>
    <cellStyle name="Normal 2 39 6" xfId="3257" xr:uid="{00000000-0005-0000-0000-000055090000}"/>
    <cellStyle name="Normal 2 39 6 2" xfId="3258" xr:uid="{00000000-0005-0000-0000-000056090000}"/>
    <cellStyle name="Normal 2 39 7" xfId="3259" xr:uid="{00000000-0005-0000-0000-000057090000}"/>
    <cellStyle name="Normal 2 39 8" xfId="9099" xr:uid="{0174F2B1-F035-4FCE-BD74-A6CB2EB9AB2B}"/>
    <cellStyle name="Normal 2 4" xfId="190" xr:uid="{00000000-0005-0000-0000-000058090000}"/>
    <cellStyle name="Normal 2 4 2" xfId="191" xr:uid="{00000000-0005-0000-0000-000059090000}"/>
    <cellStyle name="Normal 2 4 2 2" xfId="3260" xr:uid="{00000000-0005-0000-0000-00005A090000}"/>
    <cellStyle name="Normal 2 4 2 2 2" xfId="3261" xr:uid="{00000000-0005-0000-0000-00005B090000}"/>
    <cellStyle name="Normal 2 4 2 2 2 2" xfId="3262" xr:uid="{00000000-0005-0000-0000-00005C090000}"/>
    <cellStyle name="Normal 2 4 2 2 2 2 2" xfId="3263" xr:uid="{00000000-0005-0000-0000-00005D090000}"/>
    <cellStyle name="Normal 2 4 2 2 2 3" xfId="3264" xr:uid="{00000000-0005-0000-0000-00005E090000}"/>
    <cellStyle name="Normal 2 4 2 2 2 3 2" xfId="3265" xr:uid="{00000000-0005-0000-0000-00005F090000}"/>
    <cellStyle name="Normal 2 4 2 2 2 4" xfId="3266" xr:uid="{00000000-0005-0000-0000-000060090000}"/>
    <cellStyle name="Normal 2 4 2 2 3" xfId="3267" xr:uid="{00000000-0005-0000-0000-000061090000}"/>
    <cellStyle name="Normal 2 4 2 2 3 2" xfId="3268" xr:uid="{00000000-0005-0000-0000-000062090000}"/>
    <cellStyle name="Normal 2 4 2 2 4" xfId="3269" xr:uid="{00000000-0005-0000-0000-000063090000}"/>
    <cellStyle name="Normal 2 4 2 2 4 2" xfId="3270" xr:uid="{00000000-0005-0000-0000-000064090000}"/>
    <cellStyle name="Normal 2 4 2 2 5" xfId="3271" xr:uid="{00000000-0005-0000-0000-000065090000}"/>
    <cellStyle name="Normal 2 4 2 2 6" xfId="9461" xr:uid="{5724C15B-120B-45AC-B360-9CEDDACD446E}"/>
    <cellStyle name="Normal 2 4 2 3" xfId="3272" xr:uid="{00000000-0005-0000-0000-000066090000}"/>
    <cellStyle name="Normal 2 4 2 3 2" xfId="3273" xr:uid="{00000000-0005-0000-0000-000067090000}"/>
    <cellStyle name="Normal 2 4 2 3 2 2" xfId="3274" xr:uid="{00000000-0005-0000-0000-000068090000}"/>
    <cellStyle name="Normal 2 4 2 3 3" xfId="3275" xr:uid="{00000000-0005-0000-0000-000069090000}"/>
    <cellStyle name="Normal 2 4 2 3 3 2" xfId="3276" xr:uid="{00000000-0005-0000-0000-00006A090000}"/>
    <cellStyle name="Normal 2 4 2 3 4" xfId="3277" xr:uid="{00000000-0005-0000-0000-00006B090000}"/>
    <cellStyle name="Normal 2 4 2 4" xfId="3278" xr:uid="{00000000-0005-0000-0000-00006C090000}"/>
    <cellStyle name="Normal 2 4 2 4 2" xfId="3279" xr:uid="{00000000-0005-0000-0000-00006D090000}"/>
    <cellStyle name="Normal 2 4 2 5" xfId="3280" xr:uid="{00000000-0005-0000-0000-00006E090000}"/>
    <cellStyle name="Normal 2 4 2 5 2" xfId="3281" xr:uid="{00000000-0005-0000-0000-00006F090000}"/>
    <cellStyle name="Normal 2 4 2 6" xfId="3282" xr:uid="{00000000-0005-0000-0000-000070090000}"/>
    <cellStyle name="Normal 2 4 2 7" xfId="9102" xr:uid="{83D5589E-168F-46A6-B891-B557613A1DF2}"/>
    <cellStyle name="Normal 2 4 3" xfId="192" xr:uid="{00000000-0005-0000-0000-000071090000}"/>
    <cellStyle name="Normal 2 4 3 2" xfId="3283" xr:uid="{00000000-0005-0000-0000-000072090000}"/>
    <cellStyle name="Normal 2 4 3 2 2" xfId="3284" xr:uid="{00000000-0005-0000-0000-000073090000}"/>
    <cellStyle name="Normal 2 4 3 2 2 2" xfId="3285" xr:uid="{00000000-0005-0000-0000-000074090000}"/>
    <cellStyle name="Normal 2 4 3 2 2 2 2" xfId="3286" xr:uid="{00000000-0005-0000-0000-000075090000}"/>
    <cellStyle name="Normal 2 4 3 2 2 3" xfId="3287" xr:uid="{00000000-0005-0000-0000-000076090000}"/>
    <cellStyle name="Normal 2 4 3 2 2 3 2" xfId="3288" xr:uid="{00000000-0005-0000-0000-000077090000}"/>
    <cellStyle name="Normal 2 4 3 2 2 4" xfId="3289" xr:uid="{00000000-0005-0000-0000-000078090000}"/>
    <cellStyle name="Normal 2 4 3 2 3" xfId="3290" xr:uid="{00000000-0005-0000-0000-000079090000}"/>
    <cellStyle name="Normal 2 4 3 2 3 2" xfId="3291" xr:uid="{00000000-0005-0000-0000-00007A090000}"/>
    <cellStyle name="Normal 2 4 3 2 4" xfId="3292" xr:uid="{00000000-0005-0000-0000-00007B090000}"/>
    <cellStyle name="Normal 2 4 3 2 4 2" xfId="3293" xr:uid="{00000000-0005-0000-0000-00007C090000}"/>
    <cellStyle name="Normal 2 4 3 2 5" xfId="3294" xr:uid="{00000000-0005-0000-0000-00007D090000}"/>
    <cellStyle name="Normal 2 4 3 2 6" xfId="9462" xr:uid="{FEA42711-0B11-4B27-ADA5-DEBDBAA2F7FD}"/>
    <cellStyle name="Normal 2 4 3 3" xfId="3295" xr:uid="{00000000-0005-0000-0000-00007E090000}"/>
    <cellStyle name="Normal 2 4 3 3 2" xfId="3296" xr:uid="{00000000-0005-0000-0000-00007F090000}"/>
    <cellStyle name="Normal 2 4 3 3 2 2" xfId="3297" xr:uid="{00000000-0005-0000-0000-000080090000}"/>
    <cellStyle name="Normal 2 4 3 3 3" xfId="3298" xr:uid="{00000000-0005-0000-0000-000081090000}"/>
    <cellStyle name="Normal 2 4 3 3 3 2" xfId="3299" xr:uid="{00000000-0005-0000-0000-000082090000}"/>
    <cellStyle name="Normal 2 4 3 3 4" xfId="3300" xr:uid="{00000000-0005-0000-0000-000083090000}"/>
    <cellStyle name="Normal 2 4 3 4" xfId="3301" xr:uid="{00000000-0005-0000-0000-000084090000}"/>
    <cellStyle name="Normal 2 4 3 4 2" xfId="3302" xr:uid="{00000000-0005-0000-0000-000085090000}"/>
    <cellStyle name="Normal 2 4 3 5" xfId="3303" xr:uid="{00000000-0005-0000-0000-000086090000}"/>
    <cellStyle name="Normal 2 4 3 5 2" xfId="3304" xr:uid="{00000000-0005-0000-0000-000087090000}"/>
    <cellStyle name="Normal 2 4 3 6" xfId="3305" xr:uid="{00000000-0005-0000-0000-000088090000}"/>
    <cellStyle name="Normal 2 4 3 7" xfId="9103" xr:uid="{84B16B22-1433-46A8-8C2F-16E7D504AB7E}"/>
    <cellStyle name="Normal 2 4 4" xfId="3306" xr:uid="{00000000-0005-0000-0000-000089090000}"/>
    <cellStyle name="Normal 2 4 4 2" xfId="3307" xr:uid="{00000000-0005-0000-0000-00008A090000}"/>
    <cellStyle name="Normal 2 4 4 2 2" xfId="3308" xr:uid="{00000000-0005-0000-0000-00008B090000}"/>
    <cellStyle name="Normal 2 4 4 2 2 2" xfId="3309" xr:uid="{00000000-0005-0000-0000-00008C090000}"/>
    <cellStyle name="Normal 2 4 4 2 3" xfId="3310" xr:uid="{00000000-0005-0000-0000-00008D090000}"/>
    <cellStyle name="Normal 2 4 4 2 3 2" xfId="3311" xr:uid="{00000000-0005-0000-0000-00008E090000}"/>
    <cellStyle name="Normal 2 4 4 2 4" xfId="3312" xr:uid="{00000000-0005-0000-0000-00008F090000}"/>
    <cellStyle name="Normal 2 4 4 3" xfId="3313" xr:uid="{00000000-0005-0000-0000-000090090000}"/>
    <cellStyle name="Normal 2 4 4 3 2" xfId="3314" xr:uid="{00000000-0005-0000-0000-000091090000}"/>
    <cellStyle name="Normal 2 4 4 4" xfId="3315" xr:uid="{00000000-0005-0000-0000-000092090000}"/>
    <cellStyle name="Normal 2 4 4 4 2" xfId="3316" xr:uid="{00000000-0005-0000-0000-000093090000}"/>
    <cellStyle name="Normal 2 4 4 5" xfId="3317" xr:uid="{00000000-0005-0000-0000-000094090000}"/>
    <cellStyle name="Normal 2 4 4 6" xfId="9460" xr:uid="{8608FEBB-A7A4-40A8-82A5-85EC6361A6B3}"/>
    <cellStyle name="Normal 2 4 5" xfId="3318" xr:uid="{00000000-0005-0000-0000-000095090000}"/>
    <cellStyle name="Normal 2 4 5 2" xfId="3319" xr:uid="{00000000-0005-0000-0000-000096090000}"/>
    <cellStyle name="Normal 2 4 5 2 2" xfId="3320" xr:uid="{00000000-0005-0000-0000-000097090000}"/>
    <cellStyle name="Normal 2 4 5 3" xfId="3321" xr:uid="{00000000-0005-0000-0000-000098090000}"/>
    <cellStyle name="Normal 2 4 5 3 2" xfId="3322" xr:uid="{00000000-0005-0000-0000-000099090000}"/>
    <cellStyle name="Normal 2 4 5 4" xfId="3323" xr:uid="{00000000-0005-0000-0000-00009A090000}"/>
    <cellStyle name="Normal 2 4 6" xfId="3324" xr:uid="{00000000-0005-0000-0000-00009B090000}"/>
    <cellStyle name="Normal 2 4 6 2" xfId="3325" xr:uid="{00000000-0005-0000-0000-00009C090000}"/>
    <cellStyle name="Normal 2 4 7" xfId="3326" xr:uid="{00000000-0005-0000-0000-00009D090000}"/>
    <cellStyle name="Normal 2 4 7 2" xfId="3327" xr:uid="{00000000-0005-0000-0000-00009E090000}"/>
    <cellStyle name="Normal 2 4 8" xfId="3328" xr:uid="{00000000-0005-0000-0000-00009F090000}"/>
    <cellStyle name="Normal 2 4 9" xfId="9101" xr:uid="{DE943B74-94B3-4019-9BC3-1DB2917892DD}"/>
    <cellStyle name="Normal 2 40" xfId="193" xr:uid="{00000000-0005-0000-0000-0000A0090000}"/>
    <cellStyle name="Normal 2 40 2" xfId="194" xr:uid="{00000000-0005-0000-0000-0000A1090000}"/>
    <cellStyle name="Normal 2 40 2 2" xfId="3329" xr:uid="{00000000-0005-0000-0000-0000A2090000}"/>
    <cellStyle name="Normal 2 40 2 2 2" xfId="3330" xr:uid="{00000000-0005-0000-0000-0000A3090000}"/>
    <cellStyle name="Normal 2 40 2 2 2 2" xfId="3331" xr:uid="{00000000-0005-0000-0000-0000A4090000}"/>
    <cellStyle name="Normal 2 40 2 2 2 2 2" xfId="3332" xr:uid="{00000000-0005-0000-0000-0000A5090000}"/>
    <cellStyle name="Normal 2 40 2 2 2 3" xfId="3333" xr:uid="{00000000-0005-0000-0000-0000A6090000}"/>
    <cellStyle name="Normal 2 40 2 2 2 3 2" xfId="3334" xr:uid="{00000000-0005-0000-0000-0000A7090000}"/>
    <cellStyle name="Normal 2 40 2 2 2 4" xfId="3335" xr:uid="{00000000-0005-0000-0000-0000A8090000}"/>
    <cellStyle name="Normal 2 40 2 2 3" xfId="3336" xr:uid="{00000000-0005-0000-0000-0000A9090000}"/>
    <cellStyle name="Normal 2 40 2 2 3 2" xfId="3337" xr:uid="{00000000-0005-0000-0000-0000AA090000}"/>
    <cellStyle name="Normal 2 40 2 2 4" xfId="3338" xr:uid="{00000000-0005-0000-0000-0000AB090000}"/>
    <cellStyle name="Normal 2 40 2 2 4 2" xfId="3339" xr:uid="{00000000-0005-0000-0000-0000AC090000}"/>
    <cellStyle name="Normal 2 40 2 2 5" xfId="3340" xr:uid="{00000000-0005-0000-0000-0000AD090000}"/>
    <cellStyle name="Normal 2 40 2 2 6" xfId="9464" xr:uid="{F95FF129-8152-4ED7-B47D-1A60BB34CFD0}"/>
    <cellStyle name="Normal 2 40 2 3" xfId="3341" xr:uid="{00000000-0005-0000-0000-0000AE090000}"/>
    <cellStyle name="Normal 2 40 2 3 2" xfId="3342" xr:uid="{00000000-0005-0000-0000-0000AF090000}"/>
    <cellStyle name="Normal 2 40 2 3 2 2" xfId="3343" xr:uid="{00000000-0005-0000-0000-0000B0090000}"/>
    <cellStyle name="Normal 2 40 2 3 3" xfId="3344" xr:uid="{00000000-0005-0000-0000-0000B1090000}"/>
    <cellStyle name="Normal 2 40 2 3 3 2" xfId="3345" xr:uid="{00000000-0005-0000-0000-0000B2090000}"/>
    <cellStyle name="Normal 2 40 2 3 4" xfId="3346" xr:uid="{00000000-0005-0000-0000-0000B3090000}"/>
    <cellStyle name="Normal 2 40 2 4" xfId="3347" xr:uid="{00000000-0005-0000-0000-0000B4090000}"/>
    <cellStyle name="Normal 2 40 2 4 2" xfId="3348" xr:uid="{00000000-0005-0000-0000-0000B5090000}"/>
    <cellStyle name="Normal 2 40 2 5" xfId="3349" xr:uid="{00000000-0005-0000-0000-0000B6090000}"/>
    <cellStyle name="Normal 2 40 2 5 2" xfId="3350" xr:uid="{00000000-0005-0000-0000-0000B7090000}"/>
    <cellStyle name="Normal 2 40 2 6" xfId="3351" xr:uid="{00000000-0005-0000-0000-0000B8090000}"/>
    <cellStyle name="Normal 2 40 2 7" xfId="9105" xr:uid="{86DB9F84-E5D1-4EC2-868A-C1FBE7E9C4E4}"/>
    <cellStyle name="Normal 2 40 3" xfId="3352" xr:uid="{00000000-0005-0000-0000-0000B9090000}"/>
    <cellStyle name="Normal 2 40 3 2" xfId="3353" xr:uid="{00000000-0005-0000-0000-0000BA090000}"/>
    <cellStyle name="Normal 2 40 3 2 2" xfId="3354" xr:uid="{00000000-0005-0000-0000-0000BB090000}"/>
    <cellStyle name="Normal 2 40 3 2 2 2" xfId="3355" xr:uid="{00000000-0005-0000-0000-0000BC090000}"/>
    <cellStyle name="Normal 2 40 3 2 3" xfId="3356" xr:uid="{00000000-0005-0000-0000-0000BD090000}"/>
    <cellStyle name="Normal 2 40 3 2 3 2" xfId="3357" xr:uid="{00000000-0005-0000-0000-0000BE090000}"/>
    <cellStyle name="Normal 2 40 3 2 4" xfId="3358" xr:uid="{00000000-0005-0000-0000-0000BF090000}"/>
    <cellStyle name="Normal 2 40 3 3" xfId="3359" xr:uid="{00000000-0005-0000-0000-0000C0090000}"/>
    <cellStyle name="Normal 2 40 3 3 2" xfId="3360" xr:uid="{00000000-0005-0000-0000-0000C1090000}"/>
    <cellStyle name="Normal 2 40 3 4" xfId="3361" xr:uid="{00000000-0005-0000-0000-0000C2090000}"/>
    <cellStyle name="Normal 2 40 3 4 2" xfId="3362" xr:uid="{00000000-0005-0000-0000-0000C3090000}"/>
    <cellStyle name="Normal 2 40 3 5" xfId="3363" xr:uid="{00000000-0005-0000-0000-0000C4090000}"/>
    <cellStyle name="Normal 2 40 3 6" xfId="9463" xr:uid="{2844C8F5-48DF-4979-9572-7AD4E2958C4E}"/>
    <cellStyle name="Normal 2 40 4" xfId="3364" xr:uid="{00000000-0005-0000-0000-0000C5090000}"/>
    <cellStyle name="Normal 2 40 4 2" xfId="3365" xr:uid="{00000000-0005-0000-0000-0000C6090000}"/>
    <cellStyle name="Normal 2 40 4 2 2" xfId="3366" xr:uid="{00000000-0005-0000-0000-0000C7090000}"/>
    <cellStyle name="Normal 2 40 4 3" xfId="3367" xr:uid="{00000000-0005-0000-0000-0000C8090000}"/>
    <cellStyle name="Normal 2 40 4 3 2" xfId="3368" xr:uid="{00000000-0005-0000-0000-0000C9090000}"/>
    <cellStyle name="Normal 2 40 4 4" xfId="3369" xr:uid="{00000000-0005-0000-0000-0000CA090000}"/>
    <cellStyle name="Normal 2 40 5" xfId="3370" xr:uid="{00000000-0005-0000-0000-0000CB090000}"/>
    <cellStyle name="Normal 2 40 5 2" xfId="3371" xr:uid="{00000000-0005-0000-0000-0000CC090000}"/>
    <cellStyle name="Normal 2 40 6" xfId="3372" xr:uid="{00000000-0005-0000-0000-0000CD090000}"/>
    <cellStyle name="Normal 2 40 6 2" xfId="3373" xr:uid="{00000000-0005-0000-0000-0000CE090000}"/>
    <cellStyle name="Normal 2 40 7" xfId="3374" xr:uid="{00000000-0005-0000-0000-0000CF090000}"/>
    <cellStyle name="Normal 2 40 8" xfId="9104" xr:uid="{2192C3C9-C871-481E-89B9-7802CF13040C}"/>
    <cellStyle name="Normal 2 41" xfId="195" xr:uid="{00000000-0005-0000-0000-0000D0090000}"/>
    <cellStyle name="Normal 2 41 2" xfId="196" xr:uid="{00000000-0005-0000-0000-0000D1090000}"/>
    <cellStyle name="Normal 2 41 2 2" xfId="3375" xr:uid="{00000000-0005-0000-0000-0000D2090000}"/>
    <cellStyle name="Normal 2 41 2 2 2" xfId="3376" xr:uid="{00000000-0005-0000-0000-0000D3090000}"/>
    <cellStyle name="Normal 2 41 2 2 2 2" xfId="3377" xr:uid="{00000000-0005-0000-0000-0000D4090000}"/>
    <cellStyle name="Normal 2 41 2 2 2 2 2" xfId="3378" xr:uid="{00000000-0005-0000-0000-0000D5090000}"/>
    <cellStyle name="Normal 2 41 2 2 2 3" xfId="3379" xr:uid="{00000000-0005-0000-0000-0000D6090000}"/>
    <cellStyle name="Normal 2 41 2 2 2 3 2" xfId="3380" xr:uid="{00000000-0005-0000-0000-0000D7090000}"/>
    <cellStyle name="Normal 2 41 2 2 2 4" xfId="3381" xr:uid="{00000000-0005-0000-0000-0000D8090000}"/>
    <cellStyle name="Normal 2 41 2 2 3" xfId="3382" xr:uid="{00000000-0005-0000-0000-0000D9090000}"/>
    <cellStyle name="Normal 2 41 2 2 3 2" xfId="3383" xr:uid="{00000000-0005-0000-0000-0000DA090000}"/>
    <cellStyle name="Normal 2 41 2 2 4" xfId="3384" xr:uid="{00000000-0005-0000-0000-0000DB090000}"/>
    <cellStyle name="Normal 2 41 2 2 4 2" xfId="3385" xr:uid="{00000000-0005-0000-0000-0000DC090000}"/>
    <cellStyle name="Normal 2 41 2 2 5" xfId="3386" xr:uid="{00000000-0005-0000-0000-0000DD090000}"/>
    <cellStyle name="Normal 2 41 2 2 6" xfId="9466" xr:uid="{A33B7308-BFFA-498C-82D0-79674597A07F}"/>
    <cellStyle name="Normal 2 41 2 3" xfId="3387" xr:uid="{00000000-0005-0000-0000-0000DE090000}"/>
    <cellStyle name="Normal 2 41 2 3 2" xfId="3388" xr:uid="{00000000-0005-0000-0000-0000DF090000}"/>
    <cellStyle name="Normal 2 41 2 3 2 2" xfId="3389" xr:uid="{00000000-0005-0000-0000-0000E0090000}"/>
    <cellStyle name="Normal 2 41 2 3 3" xfId="3390" xr:uid="{00000000-0005-0000-0000-0000E1090000}"/>
    <cellStyle name="Normal 2 41 2 3 3 2" xfId="3391" xr:uid="{00000000-0005-0000-0000-0000E2090000}"/>
    <cellStyle name="Normal 2 41 2 3 4" xfId="3392" xr:uid="{00000000-0005-0000-0000-0000E3090000}"/>
    <cellStyle name="Normal 2 41 2 4" xfId="3393" xr:uid="{00000000-0005-0000-0000-0000E4090000}"/>
    <cellStyle name="Normal 2 41 2 4 2" xfId="3394" xr:uid="{00000000-0005-0000-0000-0000E5090000}"/>
    <cellStyle name="Normal 2 41 2 5" xfId="3395" xr:uid="{00000000-0005-0000-0000-0000E6090000}"/>
    <cellStyle name="Normal 2 41 2 5 2" xfId="3396" xr:uid="{00000000-0005-0000-0000-0000E7090000}"/>
    <cellStyle name="Normal 2 41 2 6" xfId="3397" xr:uid="{00000000-0005-0000-0000-0000E8090000}"/>
    <cellStyle name="Normal 2 41 2 7" xfId="9107" xr:uid="{0395733F-5344-4BE4-8FE4-25A88CAF0FA9}"/>
    <cellStyle name="Normal 2 41 3" xfId="3398" xr:uid="{00000000-0005-0000-0000-0000E9090000}"/>
    <cellStyle name="Normal 2 41 3 2" xfId="3399" xr:uid="{00000000-0005-0000-0000-0000EA090000}"/>
    <cellStyle name="Normal 2 41 3 2 2" xfId="3400" xr:uid="{00000000-0005-0000-0000-0000EB090000}"/>
    <cellStyle name="Normal 2 41 3 2 2 2" xfId="3401" xr:uid="{00000000-0005-0000-0000-0000EC090000}"/>
    <cellStyle name="Normal 2 41 3 2 3" xfId="3402" xr:uid="{00000000-0005-0000-0000-0000ED090000}"/>
    <cellStyle name="Normal 2 41 3 2 3 2" xfId="3403" xr:uid="{00000000-0005-0000-0000-0000EE090000}"/>
    <cellStyle name="Normal 2 41 3 2 4" xfId="3404" xr:uid="{00000000-0005-0000-0000-0000EF090000}"/>
    <cellStyle name="Normal 2 41 3 3" xfId="3405" xr:uid="{00000000-0005-0000-0000-0000F0090000}"/>
    <cellStyle name="Normal 2 41 3 3 2" xfId="3406" xr:uid="{00000000-0005-0000-0000-0000F1090000}"/>
    <cellStyle name="Normal 2 41 3 4" xfId="3407" xr:uid="{00000000-0005-0000-0000-0000F2090000}"/>
    <cellStyle name="Normal 2 41 3 4 2" xfId="3408" xr:uid="{00000000-0005-0000-0000-0000F3090000}"/>
    <cellStyle name="Normal 2 41 3 5" xfId="3409" xr:uid="{00000000-0005-0000-0000-0000F4090000}"/>
    <cellStyle name="Normal 2 41 3 6" xfId="9465" xr:uid="{3EADAF26-B99F-4178-9901-A90235B5501B}"/>
    <cellStyle name="Normal 2 41 4" xfId="3410" xr:uid="{00000000-0005-0000-0000-0000F5090000}"/>
    <cellStyle name="Normal 2 41 4 2" xfId="3411" xr:uid="{00000000-0005-0000-0000-0000F6090000}"/>
    <cellStyle name="Normal 2 41 4 2 2" xfId="3412" xr:uid="{00000000-0005-0000-0000-0000F7090000}"/>
    <cellStyle name="Normal 2 41 4 3" xfId="3413" xr:uid="{00000000-0005-0000-0000-0000F8090000}"/>
    <cellStyle name="Normal 2 41 4 3 2" xfId="3414" xr:uid="{00000000-0005-0000-0000-0000F9090000}"/>
    <cellStyle name="Normal 2 41 4 4" xfId="3415" xr:uid="{00000000-0005-0000-0000-0000FA090000}"/>
    <cellStyle name="Normal 2 41 5" xfId="3416" xr:uid="{00000000-0005-0000-0000-0000FB090000}"/>
    <cellStyle name="Normal 2 41 5 2" xfId="3417" xr:uid="{00000000-0005-0000-0000-0000FC090000}"/>
    <cellStyle name="Normal 2 41 6" xfId="3418" xr:uid="{00000000-0005-0000-0000-0000FD090000}"/>
    <cellStyle name="Normal 2 41 6 2" xfId="3419" xr:uid="{00000000-0005-0000-0000-0000FE090000}"/>
    <cellStyle name="Normal 2 41 7" xfId="3420" xr:uid="{00000000-0005-0000-0000-0000FF090000}"/>
    <cellStyle name="Normal 2 41 8" xfId="9106" xr:uid="{56D30E5C-C522-4C71-A837-B4E970AD9BAF}"/>
    <cellStyle name="Normal 2 42" xfId="197" xr:uid="{00000000-0005-0000-0000-0000000A0000}"/>
    <cellStyle name="Normal 2 42 2" xfId="198" xr:uid="{00000000-0005-0000-0000-0000010A0000}"/>
    <cellStyle name="Normal 2 42 2 2" xfId="3421" xr:uid="{00000000-0005-0000-0000-0000020A0000}"/>
    <cellStyle name="Normal 2 42 2 2 2" xfId="3422" xr:uid="{00000000-0005-0000-0000-0000030A0000}"/>
    <cellStyle name="Normal 2 42 2 2 2 2" xfId="3423" xr:uid="{00000000-0005-0000-0000-0000040A0000}"/>
    <cellStyle name="Normal 2 42 2 2 2 2 2" xfId="3424" xr:uid="{00000000-0005-0000-0000-0000050A0000}"/>
    <cellStyle name="Normal 2 42 2 2 2 3" xfId="3425" xr:uid="{00000000-0005-0000-0000-0000060A0000}"/>
    <cellStyle name="Normal 2 42 2 2 2 3 2" xfId="3426" xr:uid="{00000000-0005-0000-0000-0000070A0000}"/>
    <cellStyle name="Normal 2 42 2 2 2 4" xfId="3427" xr:uid="{00000000-0005-0000-0000-0000080A0000}"/>
    <cellStyle name="Normal 2 42 2 2 3" xfId="3428" xr:uid="{00000000-0005-0000-0000-0000090A0000}"/>
    <cellStyle name="Normal 2 42 2 2 3 2" xfId="3429" xr:uid="{00000000-0005-0000-0000-00000A0A0000}"/>
    <cellStyle name="Normal 2 42 2 2 4" xfId="3430" xr:uid="{00000000-0005-0000-0000-00000B0A0000}"/>
    <cellStyle name="Normal 2 42 2 2 4 2" xfId="3431" xr:uid="{00000000-0005-0000-0000-00000C0A0000}"/>
    <cellStyle name="Normal 2 42 2 2 5" xfId="3432" xr:uid="{00000000-0005-0000-0000-00000D0A0000}"/>
    <cellStyle name="Normal 2 42 2 2 6" xfId="9468" xr:uid="{A89AC2C8-FC56-4CA2-92A8-33D0EAD03397}"/>
    <cellStyle name="Normal 2 42 2 3" xfId="3433" xr:uid="{00000000-0005-0000-0000-00000E0A0000}"/>
    <cellStyle name="Normal 2 42 2 3 2" xfId="3434" xr:uid="{00000000-0005-0000-0000-00000F0A0000}"/>
    <cellStyle name="Normal 2 42 2 3 2 2" xfId="3435" xr:uid="{00000000-0005-0000-0000-0000100A0000}"/>
    <cellStyle name="Normal 2 42 2 3 3" xfId="3436" xr:uid="{00000000-0005-0000-0000-0000110A0000}"/>
    <cellStyle name="Normal 2 42 2 3 3 2" xfId="3437" xr:uid="{00000000-0005-0000-0000-0000120A0000}"/>
    <cellStyle name="Normal 2 42 2 3 4" xfId="3438" xr:uid="{00000000-0005-0000-0000-0000130A0000}"/>
    <cellStyle name="Normal 2 42 2 4" xfId="3439" xr:uid="{00000000-0005-0000-0000-0000140A0000}"/>
    <cellStyle name="Normal 2 42 2 4 2" xfId="3440" xr:uid="{00000000-0005-0000-0000-0000150A0000}"/>
    <cellStyle name="Normal 2 42 2 5" xfId="3441" xr:uid="{00000000-0005-0000-0000-0000160A0000}"/>
    <cellStyle name="Normal 2 42 2 5 2" xfId="3442" xr:uid="{00000000-0005-0000-0000-0000170A0000}"/>
    <cellStyle name="Normal 2 42 2 6" xfId="3443" xr:uid="{00000000-0005-0000-0000-0000180A0000}"/>
    <cellStyle name="Normal 2 42 2 7" xfId="9109" xr:uid="{632F0616-DA29-40ED-B62C-AD55D17A6553}"/>
    <cellStyle name="Normal 2 42 3" xfId="3444" xr:uid="{00000000-0005-0000-0000-0000190A0000}"/>
    <cellStyle name="Normal 2 42 3 2" xfId="3445" xr:uid="{00000000-0005-0000-0000-00001A0A0000}"/>
    <cellStyle name="Normal 2 42 3 2 2" xfId="3446" xr:uid="{00000000-0005-0000-0000-00001B0A0000}"/>
    <cellStyle name="Normal 2 42 3 2 2 2" xfId="3447" xr:uid="{00000000-0005-0000-0000-00001C0A0000}"/>
    <cellStyle name="Normal 2 42 3 2 3" xfId="3448" xr:uid="{00000000-0005-0000-0000-00001D0A0000}"/>
    <cellStyle name="Normal 2 42 3 2 3 2" xfId="3449" xr:uid="{00000000-0005-0000-0000-00001E0A0000}"/>
    <cellStyle name="Normal 2 42 3 2 4" xfId="3450" xr:uid="{00000000-0005-0000-0000-00001F0A0000}"/>
    <cellStyle name="Normal 2 42 3 3" xfId="3451" xr:uid="{00000000-0005-0000-0000-0000200A0000}"/>
    <cellStyle name="Normal 2 42 3 3 2" xfId="3452" xr:uid="{00000000-0005-0000-0000-0000210A0000}"/>
    <cellStyle name="Normal 2 42 3 4" xfId="3453" xr:uid="{00000000-0005-0000-0000-0000220A0000}"/>
    <cellStyle name="Normal 2 42 3 4 2" xfId="3454" xr:uid="{00000000-0005-0000-0000-0000230A0000}"/>
    <cellStyle name="Normal 2 42 3 5" xfId="3455" xr:uid="{00000000-0005-0000-0000-0000240A0000}"/>
    <cellStyle name="Normal 2 42 3 6" xfId="9467" xr:uid="{33FA0DBD-0479-4F9F-B549-801C18572904}"/>
    <cellStyle name="Normal 2 42 4" xfId="3456" xr:uid="{00000000-0005-0000-0000-0000250A0000}"/>
    <cellStyle name="Normal 2 42 4 2" xfId="3457" xr:uid="{00000000-0005-0000-0000-0000260A0000}"/>
    <cellStyle name="Normal 2 42 4 2 2" xfId="3458" xr:uid="{00000000-0005-0000-0000-0000270A0000}"/>
    <cellStyle name="Normal 2 42 4 3" xfId="3459" xr:uid="{00000000-0005-0000-0000-0000280A0000}"/>
    <cellStyle name="Normal 2 42 4 3 2" xfId="3460" xr:uid="{00000000-0005-0000-0000-0000290A0000}"/>
    <cellStyle name="Normal 2 42 4 4" xfId="3461" xr:uid="{00000000-0005-0000-0000-00002A0A0000}"/>
    <cellStyle name="Normal 2 42 5" xfId="3462" xr:uid="{00000000-0005-0000-0000-00002B0A0000}"/>
    <cellStyle name="Normal 2 42 5 2" xfId="3463" xr:uid="{00000000-0005-0000-0000-00002C0A0000}"/>
    <cellStyle name="Normal 2 42 6" xfId="3464" xr:uid="{00000000-0005-0000-0000-00002D0A0000}"/>
    <cellStyle name="Normal 2 42 6 2" xfId="3465" xr:uid="{00000000-0005-0000-0000-00002E0A0000}"/>
    <cellStyle name="Normal 2 42 7" xfId="3466" xr:uid="{00000000-0005-0000-0000-00002F0A0000}"/>
    <cellStyle name="Normal 2 42 8" xfId="9108" xr:uid="{1945EE7B-182C-4EE1-9633-ED2EC55F9B27}"/>
    <cellStyle name="Normal 2 43" xfId="199" xr:uid="{00000000-0005-0000-0000-0000300A0000}"/>
    <cellStyle name="Normal 2 43 2" xfId="200" xr:uid="{00000000-0005-0000-0000-0000310A0000}"/>
    <cellStyle name="Normal 2 43 2 2" xfId="3467" xr:uid="{00000000-0005-0000-0000-0000320A0000}"/>
    <cellStyle name="Normal 2 43 2 2 2" xfId="3468" xr:uid="{00000000-0005-0000-0000-0000330A0000}"/>
    <cellStyle name="Normal 2 43 2 2 2 2" xfId="3469" xr:uid="{00000000-0005-0000-0000-0000340A0000}"/>
    <cellStyle name="Normal 2 43 2 2 2 2 2" xfId="3470" xr:uid="{00000000-0005-0000-0000-0000350A0000}"/>
    <cellStyle name="Normal 2 43 2 2 2 3" xfId="3471" xr:uid="{00000000-0005-0000-0000-0000360A0000}"/>
    <cellStyle name="Normal 2 43 2 2 2 3 2" xfId="3472" xr:uid="{00000000-0005-0000-0000-0000370A0000}"/>
    <cellStyle name="Normal 2 43 2 2 2 4" xfId="3473" xr:uid="{00000000-0005-0000-0000-0000380A0000}"/>
    <cellStyle name="Normal 2 43 2 2 3" xfId="3474" xr:uid="{00000000-0005-0000-0000-0000390A0000}"/>
    <cellStyle name="Normal 2 43 2 2 3 2" xfId="3475" xr:uid="{00000000-0005-0000-0000-00003A0A0000}"/>
    <cellStyle name="Normal 2 43 2 2 4" xfId="3476" xr:uid="{00000000-0005-0000-0000-00003B0A0000}"/>
    <cellStyle name="Normal 2 43 2 2 4 2" xfId="3477" xr:uid="{00000000-0005-0000-0000-00003C0A0000}"/>
    <cellStyle name="Normal 2 43 2 2 5" xfId="3478" xr:uid="{00000000-0005-0000-0000-00003D0A0000}"/>
    <cellStyle name="Normal 2 43 2 2 6" xfId="9470" xr:uid="{86BE24AB-CB6F-4BA9-BE80-3EF7BC0E7A65}"/>
    <cellStyle name="Normal 2 43 2 3" xfId="3479" xr:uid="{00000000-0005-0000-0000-00003E0A0000}"/>
    <cellStyle name="Normal 2 43 2 3 2" xfId="3480" xr:uid="{00000000-0005-0000-0000-00003F0A0000}"/>
    <cellStyle name="Normal 2 43 2 3 2 2" xfId="3481" xr:uid="{00000000-0005-0000-0000-0000400A0000}"/>
    <cellStyle name="Normal 2 43 2 3 3" xfId="3482" xr:uid="{00000000-0005-0000-0000-0000410A0000}"/>
    <cellStyle name="Normal 2 43 2 3 3 2" xfId="3483" xr:uid="{00000000-0005-0000-0000-0000420A0000}"/>
    <cellStyle name="Normal 2 43 2 3 4" xfId="3484" xr:uid="{00000000-0005-0000-0000-0000430A0000}"/>
    <cellStyle name="Normal 2 43 2 4" xfId="3485" xr:uid="{00000000-0005-0000-0000-0000440A0000}"/>
    <cellStyle name="Normal 2 43 2 4 2" xfId="3486" xr:uid="{00000000-0005-0000-0000-0000450A0000}"/>
    <cellStyle name="Normal 2 43 2 5" xfId="3487" xr:uid="{00000000-0005-0000-0000-0000460A0000}"/>
    <cellStyle name="Normal 2 43 2 5 2" xfId="3488" xr:uid="{00000000-0005-0000-0000-0000470A0000}"/>
    <cellStyle name="Normal 2 43 2 6" xfId="3489" xr:uid="{00000000-0005-0000-0000-0000480A0000}"/>
    <cellStyle name="Normal 2 43 2 7" xfId="9111" xr:uid="{50B37E41-14E2-4CDD-9DCB-7B6A83CCF1B3}"/>
    <cellStyle name="Normal 2 43 3" xfId="3490" xr:uid="{00000000-0005-0000-0000-0000490A0000}"/>
    <cellStyle name="Normal 2 43 3 2" xfId="3491" xr:uid="{00000000-0005-0000-0000-00004A0A0000}"/>
    <cellStyle name="Normal 2 43 3 2 2" xfId="3492" xr:uid="{00000000-0005-0000-0000-00004B0A0000}"/>
    <cellStyle name="Normal 2 43 3 2 2 2" xfId="3493" xr:uid="{00000000-0005-0000-0000-00004C0A0000}"/>
    <cellStyle name="Normal 2 43 3 2 3" xfId="3494" xr:uid="{00000000-0005-0000-0000-00004D0A0000}"/>
    <cellStyle name="Normal 2 43 3 2 3 2" xfId="3495" xr:uid="{00000000-0005-0000-0000-00004E0A0000}"/>
    <cellStyle name="Normal 2 43 3 2 4" xfId="3496" xr:uid="{00000000-0005-0000-0000-00004F0A0000}"/>
    <cellStyle name="Normal 2 43 3 3" xfId="3497" xr:uid="{00000000-0005-0000-0000-0000500A0000}"/>
    <cellStyle name="Normal 2 43 3 3 2" xfId="3498" xr:uid="{00000000-0005-0000-0000-0000510A0000}"/>
    <cellStyle name="Normal 2 43 3 4" xfId="3499" xr:uid="{00000000-0005-0000-0000-0000520A0000}"/>
    <cellStyle name="Normal 2 43 3 4 2" xfId="3500" xr:uid="{00000000-0005-0000-0000-0000530A0000}"/>
    <cellStyle name="Normal 2 43 3 5" xfId="3501" xr:uid="{00000000-0005-0000-0000-0000540A0000}"/>
    <cellStyle name="Normal 2 43 3 6" xfId="9469" xr:uid="{ED6AA1ED-53D0-4AE2-98CE-20676FF84E41}"/>
    <cellStyle name="Normal 2 43 4" xfId="3502" xr:uid="{00000000-0005-0000-0000-0000550A0000}"/>
    <cellStyle name="Normal 2 43 4 2" xfId="3503" xr:uid="{00000000-0005-0000-0000-0000560A0000}"/>
    <cellStyle name="Normal 2 43 4 2 2" xfId="3504" xr:uid="{00000000-0005-0000-0000-0000570A0000}"/>
    <cellStyle name="Normal 2 43 4 3" xfId="3505" xr:uid="{00000000-0005-0000-0000-0000580A0000}"/>
    <cellStyle name="Normal 2 43 4 3 2" xfId="3506" xr:uid="{00000000-0005-0000-0000-0000590A0000}"/>
    <cellStyle name="Normal 2 43 4 4" xfId="3507" xr:uid="{00000000-0005-0000-0000-00005A0A0000}"/>
    <cellStyle name="Normal 2 43 5" xfId="3508" xr:uid="{00000000-0005-0000-0000-00005B0A0000}"/>
    <cellStyle name="Normal 2 43 5 2" xfId="3509" xr:uid="{00000000-0005-0000-0000-00005C0A0000}"/>
    <cellStyle name="Normal 2 43 6" xfId="3510" xr:uid="{00000000-0005-0000-0000-00005D0A0000}"/>
    <cellStyle name="Normal 2 43 6 2" xfId="3511" xr:uid="{00000000-0005-0000-0000-00005E0A0000}"/>
    <cellStyle name="Normal 2 43 7" xfId="3512" xr:uid="{00000000-0005-0000-0000-00005F0A0000}"/>
    <cellStyle name="Normal 2 43 8" xfId="9110" xr:uid="{A80E1F6F-F2E2-49AF-8AA6-65E83B55AB3F}"/>
    <cellStyle name="Normal 2 44" xfId="201" xr:uid="{00000000-0005-0000-0000-0000600A0000}"/>
    <cellStyle name="Normal 2 44 2" xfId="202" xr:uid="{00000000-0005-0000-0000-0000610A0000}"/>
    <cellStyle name="Normal 2 44 2 2" xfId="3513" xr:uid="{00000000-0005-0000-0000-0000620A0000}"/>
    <cellStyle name="Normal 2 44 2 2 2" xfId="3514" xr:uid="{00000000-0005-0000-0000-0000630A0000}"/>
    <cellStyle name="Normal 2 44 2 2 2 2" xfId="3515" xr:uid="{00000000-0005-0000-0000-0000640A0000}"/>
    <cellStyle name="Normal 2 44 2 2 2 2 2" xfId="3516" xr:uid="{00000000-0005-0000-0000-0000650A0000}"/>
    <cellStyle name="Normal 2 44 2 2 2 3" xfId="3517" xr:uid="{00000000-0005-0000-0000-0000660A0000}"/>
    <cellStyle name="Normal 2 44 2 2 2 3 2" xfId="3518" xr:uid="{00000000-0005-0000-0000-0000670A0000}"/>
    <cellStyle name="Normal 2 44 2 2 2 4" xfId="3519" xr:uid="{00000000-0005-0000-0000-0000680A0000}"/>
    <cellStyle name="Normal 2 44 2 2 3" xfId="3520" xr:uid="{00000000-0005-0000-0000-0000690A0000}"/>
    <cellStyle name="Normal 2 44 2 2 3 2" xfId="3521" xr:uid="{00000000-0005-0000-0000-00006A0A0000}"/>
    <cellStyle name="Normal 2 44 2 2 4" xfId="3522" xr:uid="{00000000-0005-0000-0000-00006B0A0000}"/>
    <cellStyle name="Normal 2 44 2 2 4 2" xfId="3523" xr:uid="{00000000-0005-0000-0000-00006C0A0000}"/>
    <cellStyle name="Normal 2 44 2 2 5" xfId="3524" xr:uid="{00000000-0005-0000-0000-00006D0A0000}"/>
    <cellStyle name="Normal 2 44 2 2 6" xfId="9472" xr:uid="{586F007A-A0CB-43B1-B185-7F0751947712}"/>
    <cellStyle name="Normal 2 44 2 3" xfId="3525" xr:uid="{00000000-0005-0000-0000-00006E0A0000}"/>
    <cellStyle name="Normal 2 44 2 3 2" xfId="3526" xr:uid="{00000000-0005-0000-0000-00006F0A0000}"/>
    <cellStyle name="Normal 2 44 2 3 2 2" xfId="3527" xr:uid="{00000000-0005-0000-0000-0000700A0000}"/>
    <cellStyle name="Normal 2 44 2 3 3" xfId="3528" xr:uid="{00000000-0005-0000-0000-0000710A0000}"/>
    <cellStyle name="Normal 2 44 2 3 3 2" xfId="3529" xr:uid="{00000000-0005-0000-0000-0000720A0000}"/>
    <cellStyle name="Normal 2 44 2 3 4" xfId="3530" xr:uid="{00000000-0005-0000-0000-0000730A0000}"/>
    <cellStyle name="Normal 2 44 2 4" xfId="3531" xr:uid="{00000000-0005-0000-0000-0000740A0000}"/>
    <cellStyle name="Normal 2 44 2 4 2" xfId="3532" xr:uid="{00000000-0005-0000-0000-0000750A0000}"/>
    <cellStyle name="Normal 2 44 2 5" xfId="3533" xr:uid="{00000000-0005-0000-0000-0000760A0000}"/>
    <cellStyle name="Normal 2 44 2 5 2" xfId="3534" xr:uid="{00000000-0005-0000-0000-0000770A0000}"/>
    <cellStyle name="Normal 2 44 2 6" xfId="3535" xr:uid="{00000000-0005-0000-0000-0000780A0000}"/>
    <cellStyle name="Normal 2 44 2 7" xfId="9113" xr:uid="{6745241B-36C9-4BAA-9620-9982D552E9AA}"/>
    <cellStyle name="Normal 2 44 3" xfId="3536" xr:uid="{00000000-0005-0000-0000-0000790A0000}"/>
    <cellStyle name="Normal 2 44 3 2" xfId="3537" xr:uid="{00000000-0005-0000-0000-00007A0A0000}"/>
    <cellStyle name="Normal 2 44 3 2 2" xfId="3538" xr:uid="{00000000-0005-0000-0000-00007B0A0000}"/>
    <cellStyle name="Normal 2 44 3 2 2 2" xfId="3539" xr:uid="{00000000-0005-0000-0000-00007C0A0000}"/>
    <cellStyle name="Normal 2 44 3 2 3" xfId="3540" xr:uid="{00000000-0005-0000-0000-00007D0A0000}"/>
    <cellStyle name="Normal 2 44 3 2 3 2" xfId="3541" xr:uid="{00000000-0005-0000-0000-00007E0A0000}"/>
    <cellStyle name="Normal 2 44 3 2 4" xfId="3542" xr:uid="{00000000-0005-0000-0000-00007F0A0000}"/>
    <cellStyle name="Normal 2 44 3 3" xfId="3543" xr:uid="{00000000-0005-0000-0000-0000800A0000}"/>
    <cellStyle name="Normal 2 44 3 3 2" xfId="3544" xr:uid="{00000000-0005-0000-0000-0000810A0000}"/>
    <cellStyle name="Normal 2 44 3 4" xfId="3545" xr:uid="{00000000-0005-0000-0000-0000820A0000}"/>
    <cellStyle name="Normal 2 44 3 4 2" xfId="3546" xr:uid="{00000000-0005-0000-0000-0000830A0000}"/>
    <cellStyle name="Normal 2 44 3 5" xfId="3547" xr:uid="{00000000-0005-0000-0000-0000840A0000}"/>
    <cellStyle name="Normal 2 44 3 6" xfId="9471" xr:uid="{79C72043-7698-4DE6-B6B9-A41CC5B13A7B}"/>
    <cellStyle name="Normal 2 44 4" xfId="3548" xr:uid="{00000000-0005-0000-0000-0000850A0000}"/>
    <cellStyle name="Normal 2 44 4 2" xfId="3549" xr:uid="{00000000-0005-0000-0000-0000860A0000}"/>
    <cellStyle name="Normal 2 44 4 2 2" xfId="3550" xr:uid="{00000000-0005-0000-0000-0000870A0000}"/>
    <cellStyle name="Normal 2 44 4 3" xfId="3551" xr:uid="{00000000-0005-0000-0000-0000880A0000}"/>
    <cellStyle name="Normal 2 44 4 3 2" xfId="3552" xr:uid="{00000000-0005-0000-0000-0000890A0000}"/>
    <cellStyle name="Normal 2 44 4 4" xfId="3553" xr:uid="{00000000-0005-0000-0000-00008A0A0000}"/>
    <cellStyle name="Normal 2 44 5" xfId="3554" xr:uid="{00000000-0005-0000-0000-00008B0A0000}"/>
    <cellStyle name="Normal 2 44 5 2" xfId="3555" xr:uid="{00000000-0005-0000-0000-00008C0A0000}"/>
    <cellStyle name="Normal 2 44 6" xfId="3556" xr:uid="{00000000-0005-0000-0000-00008D0A0000}"/>
    <cellStyle name="Normal 2 44 6 2" xfId="3557" xr:uid="{00000000-0005-0000-0000-00008E0A0000}"/>
    <cellStyle name="Normal 2 44 7" xfId="3558" xr:uid="{00000000-0005-0000-0000-00008F0A0000}"/>
    <cellStyle name="Normal 2 44 8" xfId="9112" xr:uid="{A2A1E6C1-53D7-4C96-A6DF-2FBBC2B3886E}"/>
    <cellStyle name="Normal 2 45" xfId="203" xr:uid="{00000000-0005-0000-0000-0000900A0000}"/>
    <cellStyle name="Normal 2 45 2" xfId="204" xr:uid="{00000000-0005-0000-0000-0000910A0000}"/>
    <cellStyle name="Normal 2 45 2 2" xfId="3559" xr:uid="{00000000-0005-0000-0000-0000920A0000}"/>
    <cellStyle name="Normal 2 45 2 2 2" xfId="3560" xr:uid="{00000000-0005-0000-0000-0000930A0000}"/>
    <cellStyle name="Normal 2 45 2 2 2 2" xfId="3561" xr:uid="{00000000-0005-0000-0000-0000940A0000}"/>
    <cellStyle name="Normal 2 45 2 2 2 2 2" xfId="3562" xr:uid="{00000000-0005-0000-0000-0000950A0000}"/>
    <cellStyle name="Normal 2 45 2 2 2 3" xfId="3563" xr:uid="{00000000-0005-0000-0000-0000960A0000}"/>
    <cellStyle name="Normal 2 45 2 2 2 3 2" xfId="3564" xr:uid="{00000000-0005-0000-0000-0000970A0000}"/>
    <cellStyle name="Normal 2 45 2 2 2 4" xfId="3565" xr:uid="{00000000-0005-0000-0000-0000980A0000}"/>
    <cellStyle name="Normal 2 45 2 2 3" xfId="3566" xr:uid="{00000000-0005-0000-0000-0000990A0000}"/>
    <cellStyle name="Normal 2 45 2 2 3 2" xfId="3567" xr:uid="{00000000-0005-0000-0000-00009A0A0000}"/>
    <cellStyle name="Normal 2 45 2 2 4" xfId="3568" xr:uid="{00000000-0005-0000-0000-00009B0A0000}"/>
    <cellStyle name="Normal 2 45 2 2 4 2" xfId="3569" xr:uid="{00000000-0005-0000-0000-00009C0A0000}"/>
    <cellStyle name="Normal 2 45 2 2 5" xfId="3570" xr:uid="{00000000-0005-0000-0000-00009D0A0000}"/>
    <cellStyle name="Normal 2 45 2 2 6" xfId="9474" xr:uid="{C6459EC5-051D-4081-B257-96E658C44876}"/>
    <cellStyle name="Normal 2 45 2 3" xfId="3571" xr:uid="{00000000-0005-0000-0000-00009E0A0000}"/>
    <cellStyle name="Normal 2 45 2 3 2" xfId="3572" xr:uid="{00000000-0005-0000-0000-00009F0A0000}"/>
    <cellStyle name="Normal 2 45 2 3 2 2" xfId="3573" xr:uid="{00000000-0005-0000-0000-0000A00A0000}"/>
    <cellStyle name="Normal 2 45 2 3 3" xfId="3574" xr:uid="{00000000-0005-0000-0000-0000A10A0000}"/>
    <cellStyle name="Normal 2 45 2 3 3 2" xfId="3575" xr:uid="{00000000-0005-0000-0000-0000A20A0000}"/>
    <cellStyle name="Normal 2 45 2 3 4" xfId="3576" xr:uid="{00000000-0005-0000-0000-0000A30A0000}"/>
    <cellStyle name="Normal 2 45 2 4" xfId="3577" xr:uid="{00000000-0005-0000-0000-0000A40A0000}"/>
    <cellStyle name="Normal 2 45 2 4 2" xfId="3578" xr:uid="{00000000-0005-0000-0000-0000A50A0000}"/>
    <cellStyle name="Normal 2 45 2 5" xfId="3579" xr:uid="{00000000-0005-0000-0000-0000A60A0000}"/>
    <cellStyle name="Normal 2 45 2 5 2" xfId="3580" xr:uid="{00000000-0005-0000-0000-0000A70A0000}"/>
    <cellStyle name="Normal 2 45 2 6" xfId="3581" xr:uid="{00000000-0005-0000-0000-0000A80A0000}"/>
    <cellStyle name="Normal 2 45 2 7" xfId="9115" xr:uid="{D2DF405B-D1E9-4456-8E20-AE1EA49591E0}"/>
    <cellStyle name="Normal 2 45 3" xfId="3582" xr:uid="{00000000-0005-0000-0000-0000A90A0000}"/>
    <cellStyle name="Normal 2 45 3 2" xfId="3583" xr:uid="{00000000-0005-0000-0000-0000AA0A0000}"/>
    <cellStyle name="Normal 2 45 3 2 2" xfId="3584" xr:uid="{00000000-0005-0000-0000-0000AB0A0000}"/>
    <cellStyle name="Normal 2 45 3 2 2 2" xfId="3585" xr:uid="{00000000-0005-0000-0000-0000AC0A0000}"/>
    <cellStyle name="Normal 2 45 3 2 3" xfId="3586" xr:uid="{00000000-0005-0000-0000-0000AD0A0000}"/>
    <cellStyle name="Normal 2 45 3 2 3 2" xfId="3587" xr:uid="{00000000-0005-0000-0000-0000AE0A0000}"/>
    <cellStyle name="Normal 2 45 3 2 4" xfId="3588" xr:uid="{00000000-0005-0000-0000-0000AF0A0000}"/>
    <cellStyle name="Normal 2 45 3 3" xfId="3589" xr:uid="{00000000-0005-0000-0000-0000B00A0000}"/>
    <cellStyle name="Normal 2 45 3 3 2" xfId="3590" xr:uid="{00000000-0005-0000-0000-0000B10A0000}"/>
    <cellStyle name="Normal 2 45 3 4" xfId="3591" xr:uid="{00000000-0005-0000-0000-0000B20A0000}"/>
    <cellStyle name="Normal 2 45 3 4 2" xfId="3592" xr:uid="{00000000-0005-0000-0000-0000B30A0000}"/>
    <cellStyle name="Normal 2 45 3 5" xfId="3593" xr:uid="{00000000-0005-0000-0000-0000B40A0000}"/>
    <cellStyle name="Normal 2 45 3 6" xfId="9473" xr:uid="{3C5096A6-0973-48B7-871E-3B9F53860658}"/>
    <cellStyle name="Normal 2 45 4" xfId="3594" xr:uid="{00000000-0005-0000-0000-0000B50A0000}"/>
    <cellStyle name="Normal 2 45 4 2" xfId="3595" xr:uid="{00000000-0005-0000-0000-0000B60A0000}"/>
    <cellStyle name="Normal 2 45 4 2 2" xfId="3596" xr:uid="{00000000-0005-0000-0000-0000B70A0000}"/>
    <cellStyle name="Normal 2 45 4 3" xfId="3597" xr:uid="{00000000-0005-0000-0000-0000B80A0000}"/>
    <cellStyle name="Normal 2 45 4 3 2" xfId="3598" xr:uid="{00000000-0005-0000-0000-0000B90A0000}"/>
    <cellStyle name="Normal 2 45 4 4" xfId="3599" xr:uid="{00000000-0005-0000-0000-0000BA0A0000}"/>
    <cellStyle name="Normal 2 45 5" xfId="3600" xr:uid="{00000000-0005-0000-0000-0000BB0A0000}"/>
    <cellStyle name="Normal 2 45 5 2" xfId="3601" xr:uid="{00000000-0005-0000-0000-0000BC0A0000}"/>
    <cellStyle name="Normal 2 45 6" xfId="3602" xr:uid="{00000000-0005-0000-0000-0000BD0A0000}"/>
    <cellStyle name="Normal 2 45 6 2" xfId="3603" xr:uid="{00000000-0005-0000-0000-0000BE0A0000}"/>
    <cellStyle name="Normal 2 45 7" xfId="3604" xr:uid="{00000000-0005-0000-0000-0000BF0A0000}"/>
    <cellStyle name="Normal 2 45 8" xfId="9114" xr:uid="{AE149DAA-3790-4697-9039-93C2E8B5EE59}"/>
    <cellStyle name="Normal 2 46" xfId="205" xr:uid="{00000000-0005-0000-0000-0000C00A0000}"/>
    <cellStyle name="Normal 2 46 2" xfId="3605" xr:uid="{00000000-0005-0000-0000-0000C10A0000}"/>
    <cellStyle name="Normal 2 47" xfId="206" xr:uid="{00000000-0005-0000-0000-0000C20A0000}"/>
    <cellStyle name="Normal 2 47 2" xfId="3606" xr:uid="{00000000-0005-0000-0000-0000C30A0000}"/>
    <cellStyle name="Normal 2 48" xfId="207" xr:uid="{00000000-0005-0000-0000-0000C40A0000}"/>
    <cellStyle name="Normal 2 48 2" xfId="3607" xr:uid="{00000000-0005-0000-0000-0000C50A0000}"/>
    <cellStyle name="Normal 2 49" xfId="208" xr:uid="{00000000-0005-0000-0000-0000C60A0000}"/>
    <cellStyle name="Normal 2 49 2" xfId="3608" xr:uid="{00000000-0005-0000-0000-0000C70A0000}"/>
    <cellStyle name="Normal 2 5" xfId="209" xr:uid="{00000000-0005-0000-0000-0000C80A0000}"/>
    <cellStyle name="Normal 2 5 2" xfId="210" xr:uid="{00000000-0005-0000-0000-0000C90A0000}"/>
    <cellStyle name="Normal 2 5 2 2" xfId="3609" xr:uid="{00000000-0005-0000-0000-0000CA0A0000}"/>
    <cellStyle name="Normal 2 5 2 2 2" xfId="3610" xr:uid="{00000000-0005-0000-0000-0000CB0A0000}"/>
    <cellStyle name="Normal 2 5 2 2 2 2" xfId="3611" xr:uid="{00000000-0005-0000-0000-0000CC0A0000}"/>
    <cellStyle name="Normal 2 5 2 2 2 2 2" xfId="3612" xr:uid="{00000000-0005-0000-0000-0000CD0A0000}"/>
    <cellStyle name="Normal 2 5 2 2 2 3" xfId="3613" xr:uid="{00000000-0005-0000-0000-0000CE0A0000}"/>
    <cellStyle name="Normal 2 5 2 2 2 3 2" xfId="3614" xr:uid="{00000000-0005-0000-0000-0000CF0A0000}"/>
    <cellStyle name="Normal 2 5 2 2 2 4" xfId="3615" xr:uid="{00000000-0005-0000-0000-0000D00A0000}"/>
    <cellStyle name="Normal 2 5 2 2 3" xfId="3616" xr:uid="{00000000-0005-0000-0000-0000D10A0000}"/>
    <cellStyle name="Normal 2 5 2 2 3 2" xfId="3617" xr:uid="{00000000-0005-0000-0000-0000D20A0000}"/>
    <cellStyle name="Normal 2 5 2 2 4" xfId="3618" xr:uid="{00000000-0005-0000-0000-0000D30A0000}"/>
    <cellStyle name="Normal 2 5 2 2 4 2" xfId="3619" xr:uid="{00000000-0005-0000-0000-0000D40A0000}"/>
    <cellStyle name="Normal 2 5 2 2 5" xfId="3620" xr:uid="{00000000-0005-0000-0000-0000D50A0000}"/>
    <cellStyle name="Normal 2 5 2 2 6" xfId="9476" xr:uid="{B5786E8B-FB25-4949-B368-D19106F1E0F9}"/>
    <cellStyle name="Normal 2 5 2 3" xfId="3621" xr:uid="{00000000-0005-0000-0000-0000D60A0000}"/>
    <cellStyle name="Normal 2 5 2 3 2" xfId="3622" xr:uid="{00000000-0005-0000-0000-0000D70A0000}"/>
    <cellStyle name="Normal 2 5 2 3 2 2" xfId="3623" xr:uid="{00000000-0005-0000-0000-0000D80A0000}"/>
    <cellStyle name="Normal 2 5 2 3 3" xfId="3624" xr:uid="{00000000-0005-0000-0000-0000D90A0000}"/>
    <cellStyle name="Normal 2 5 2 3 3 2" xfId="3625" xr:uid="{00000000-0005-0000-0000-0000DA0A0000}"/>
    <cellStyle name="Normal 2 5 2 3 4" xfId="3626" xr:uid="{00000000-0005-0000-0000-0000DB0A0000}"/>
    <cellStyle name="Normal 2 5 2 4" xfId="3627" xr:uid="{00000000-0005-0000-0000-0000DC0A0000}"/>
    <cellStyle name="Normal 2 5 2 4 2" xfId="3628" xr:uid="{00000000-0005-0000-0000-0000DD0A0000}"/>
    <cellStyle name="Normal 2 5 2 5" xfId="3629" xr:uid="{00000000-0005-0000-0000-0000DE0A0000}"/>
    <cellStyle name="Normal 2 5 2 5 2" xfId="3630" xr:uid="{00000000-0005-0000-0000-0000DF0A0000}"/>
    <cellStyle name="Normal 2 5 2 6" xfId="3631" xr:uid="{00000000-0005-0000-0000-0000E00A0000}"/>
    <cellStyle name="Normal 2 5 2 7" xfId="9117" xr:uid="{74EDB12D-CB08-4DB6-B39C-060803AD98C1}"/>
    <cellStyle name="Normal 2 5 3" xfId="3632" xr:uid="{00000000-0005-0000-0000-0000E10A0000}"/>
    <cellStyle name="Normal 2 5 3 2" xfId="3633" xr:uid="{00000000-0005-0000-0000-0000E20A0000}"/>
    <cellStyle name="Normal 2 5 3 2 2" xfId="3634" xr:uid="{00000000-0005-0000-0000-0000E30A0000}"/>
    <cellStyle name="Normal 2 5 3 2 2 2" xfId="3635" xr:uid="{00000000-0005-0000-0000-0000E40A0000}"/>
    <cellStyle name="Normal 2 5 3 2 3" xfId="3636" xr:uid="{00000000-0005-0000-0000-0000E50A0000}"/>
    <cellStyle name="Normal 2 5 3 2 3 2" xfId="3637" xr:uid="{00000000-0005-0000-0000-0000E60A0000}"/>
    <cellStyle name="Normal 2 5 3 2 4" xfId="3638" xr:uid="{00000000-0005-0000-0000-0000E70A0000}"/>
    <cellStyle name="Normal 2 5 3 3" xfId="3639" xr:uid="{00000000-0005-0000-0000-0000E80A0000}"/>
    <cellStyle name="Normal 2 5 3 3 2" xfId="3640" xr:uid="{00000000-0005-0000-0000-0000E90A0000}"/>
    <cellStyle name="Normal 2 5 3 4" xfId="3641" xr:uid="{00000000-0005-0000-0000-0000EA0A0000}"/>
    <cellStyle name="Normal 2 5 3 4 2" xfId="3642" xr:uid="{00000000-0005-0000-0000-0000EB0A0000}"/>
    <cellStyle name="Normal 2 5 3 5" xfId="3643" xr:uid="{00000000-0005-0000-0000-0000EC0A0000}"/>
    <cellStyle name="Normal 2 5 3 6" xfId="9475" xr:uid="{29D174EC-123F-41F8-8D5C-D5538684AC72}"/>
    <cellStyle name="Normal 2 5 4" xfId="3644" xr:uid="{00000000-0005-0000-0000-0000ED0A0000}"/>
    <cellStyle name="Normal 2 5 4 2" xfId="3645" xr:uid="{00000000-0005-0000-0000-0000EE0A0000}"/>
    <cellStyle name="Normal 2 5 4 2 2" xfId="3646" xr:uid="{00000000-0005-0000-0000-0000EF0A0000}"/>
    <cellStyle name="Normal 2 5 4 3" xfId="3647" xr:uid="{00000000-0005-0000-0000-0000F00A0000}"/>
    <cellStyle name="Normal 2 5 4 3 2" xfId="3648" xr:uid="{00000000-0005-0000-0000-0000F10A0000}"/>
    <cellStyle name="Normal 2 5 4 4" xfId="3649" xr:uid="{00000000-0005-0000-0000-0000F20A0000}"/>
    <cellStyle name="Normal 2 5 5" xfId="3650" xr:uid="{00000000-0005-0000-0000-0000F30A0000}"/>
    <cellStyle name="Normal 2 5 5 2" xfId="3651" xr:uid="{00000000-0005-0000-0000-0000F40A0000}"/>
    <cellStyle name="Normal 2 5 6" xfId="3652" xr:uid="{00000000-0005-0000-0000-0000F50A0000}"/>
    <cellStyle name="Normal 2 5 6 2" xfId="3653" xr:uid="{00000000-0005-0000-0000-0000F60A0000}"/>
    <cellStyle name="Normal 2 5 7" xfId="3654" xr:uid="{00000000-0005-0000-0000-0000F70A0000}"/>
    <cellStyle name="Normal 2 5 8" xfId="9116" xr:uid="{BC2651AF-87B4-4EFF-BF0B-0C6F4EC44E49}"/>
    <cellStyle name="Normal 2 50" xfId="211" xr:uid="{00000000-0005-0000-0000-0000F80A0000}"/>
    <cellStyle name="Normal 2 50 2" xfId="3655" xr:uid="{00000000-0005-0000-0000-0000F90A0000}"/>
    <cellStyle name="Normal 2 51" xfId="212" xr:uid="{00000000-0005-0000-0000-0000FA0A0000}"/>
    <cellStyle name="Normal 2 51 2" xfId="3656" xr:uid="{00000000-0005-0000-0000-0000FB0A0000}"/>
    <cellStyle name="Normal 2 52" xfId="213" xr:uid="{00000000-0005-0000-0000-0000FC0A0000}"/>
    <cellStyle name="Normal 2 52 2" xfId="3657" xr:uid="{00000000-0005-0000-0000-0000FD0A0000}"/>
    <cellStyle name="Normal 2 53" xfId="214" xr:uid="{00000000-0005-0000-0000-0000FE0A0000}"/>
    <cellStyle name="Normal 2 53 2" xfId="3658" xr:uid="{00000000-0005-0000-0000-0000FF0A0000}"/>
    <cellStyle name="Normal 2 54" xfId="215" xr:uid="{00000000-0005-0000-0000-0000000B0000}"/>
    <cellStyle name="Normal 2 54 2" xfId="3659" xr:uid="{00000000-0005-0000-0000-0000010B0000}"/>
    <cellStyle name="Normal 2 55" xfId="216" xr:uid="{00000000-0005-0000-0000-0000020B0000}"/>
    <cellStyle name="Normal 2 55 2" xfId="3660" xr:uid="{00000000-0005-0000-0000-0000030B0000}"/>
    <cellStyle name="Normal 2 56" xfId="217" xr:uid="{00000000-0005-0000-0000-0000040B0000}"/>
    <cellStyle name="Normal 2 56 2" xfId="3661" xr:uid="{00000000-0005-0000-0000-0000050B0000}"/>
    <cellStyle name="Normal 2 57" xfId="218" xr:uid="{00000000-0005-0000-0000-0000060B0000}"/>
    <cellStyle name="Normal 2 57 2" xfId="3662" xr:uid="{00000000-0005-0000-0000-0000070B0000}"/>
    <cellStyle name="Normal 2 58" xfId="219" xr:uid="{00000000-0005-0000-0000-0000080B0000}"/>
    <cellStyle name="Normal 2 58 2" xfId="3663" xr:uid="{00000000-0005-0000-0000-0000090B0000}"/>
    <cellStyle name="Normal 2 59" xfId="220" xr:uid="{00000000-0005-0000-0000-00000A0B0000}"/>
    <cellStyle name="Normal 2 59 2" xfId="3664" xr:uid="{00000000-0005-0000-0000-00000B0B0000}"/>
    <cellStyle name="Normal 2 6" xfId="221" xr:uid="{00000000-0005-0000-0000-00000C0B0000}"/>
    <cellStyle name="Normal 2 6 2" xfId="222" xr:uid="{00000000-0005-0000-0000-00000D0B0000}"/>
    <cellStyle name="Normal 2 6 2 2" xfId="3665" xr:uid="{00000000-0005-0000-0000-00000E0B0000}"/>
    <cellStyle name="Normal 2 6 2 2 2" xfId="3666" xr:uid="{00000000-0005-0000-0000-00000F0B0000}"/>
    <cellStyle name="Normal 2 6 2 2 2 2" xfId="3667" xr:uid="{00000000-0005-0000-0000-0000100B0000}"/>
    <cellStyle name="Normal 2 6 2 2 2 2 2" xfId="3668" xr:uid="{00000000-0005-0000-0000-0000110B0000}"/>
    <cellStyle name="Normal 2 6 2 2 2 3" xfId="3669" xr:uid="{00000000-0005-0000-0000-0000120B0000}"/>
    <cellStyle name="Normal 2 6 2 2 2 3 2" xfId="3670" xr:uid="{00000000-0005-0000-0000-0000130B0000}"/>
    <cellStyle name="Normal 2 6 2 2 2 4" xfId="3671" xr:uid="{00000000-0005-0000-0000-0000140B0000}"/>
    <cellStyle name="Normal 2 6 2 2 3" xfId="3672" xr:uid="{00000000-0005-0000-0000-0000150B0000}"/>
    <cellStyle name="Normal 2 6 2 2 3 2" xfId="3673" xr:uid="{00000000-0005-0000-0000-0000160B0000}"/>
    <cellStyle name="Normal 2 6 2 2 4" xfId="3674" xr:uid="{00000000-0005-0000-0000-0000170B0000}"/>
    <cellStyle name="Normal 2 6 2 2 4 2" xfId="3675" xr:uid="{00000000-0005-0000-0000-0000180B0000}"/>
    <cellStyle name="Normal 2 6 2 2 5" xfId="3676" xr:uid="{00000000-0005-0000-0000-0000190B0000}"/>
    <cellStyle name="Normal 2 6 2 2 6" xfId="9478" xr:uid="{15959B6B-326A-48FE-BA98-D7D37DB6AADA}"/>
    <cellStyle name="Normal 2 6 2 3" xfId="3677" xr:uid="{00000000-0005-0000-0000-00001A0B0000}"/>
    <cellStyle name="Normal 2 6 2 3 2" xfId="3678" xr:uid="{00000000-0005-0000-0000-00001B0B0000}"/>
    <cellStyle name="Normal 2 6 2 3 2 2" xfId="3679" xr:uid="{00000000-0005-0000-0000-00001C0B0000}"/>
    <cellStyle name="Normal 2 6 2 3 3" xfId="3680" xr:uid="{00000000-0005-0000-0000-00001D0B0000}"/>
    <cellStyle name="Normal 2 6 2 3 3 2" xfId="3681" xr:uid="{00000000-0005-0000-0000-00001E0B0000}"/>
    <cellStyle name="Normal 2 6 2 3 4" xfId="3682" xr:uid="{00000000-0005-0000-0000-00001F0B0000}"/>
    <cellStyle name="Normal 2 6 2 4" xfId="3683" xr:uid="{00000000-0005-0000-0000-0000200B0000}"/>
    <cellStyle name="Normal 2 6 2 4 2" xfId="3684" xr:uid="{00000000-0005-0000-0000-0000210B0000}"/>
    <cellStyle name="Normal 2 6 2 5" xfId="3685" xr:uid="{00000000-0005-0000-0000-0000220B0000}"/>
    <cellStyle name="Normal 2 6 2 5 2" xfId="3686" xr:uid="{00000000-0005-0000-0000-0000230B0000}"/>
    <cellStyle name="Normal 2 6 2 6" xfId="3687" xr:uid="{00000000-0005-0000-0000-0000240B0000}"/>
    <cellStyle name="Normal 2 6 2 7" xfId="9119" xr:uid="{9A5C141A-D193-4B98-AE0B-9FC97E5F047F}"/>
    <cellStyle name="Normal 2 6 3" xfId="3688" xr:uid="{00000000-0005-0000-0000-0000250B0000}"/>
    <cellStyle name="Normal 2 6 3 2" xfId="3689" xr:uid="{00000000-0005-0000-0000-0000260B0000}"/>
    <cellStyle name="Normal 2 6 3 2 2" xfId="3690" xr:uid="{00000000-0005-0000-0000-0000270B0000}"/>
    <cellStyle name="Normal 2 6 3 2 2 2" xfId="3691" xr:uid="{00000000-0005-0000-0000-0000280B0000}"/>
    <cellStyle name="Normal 2 6 3 2 3" xfId="3692" xr:uid="{00000000-0005-0000-0000-0000290B0000}"/>
    <cellStyle name="Normal 2 6 3 2 3 2" xfId="3693" xr:uid="{00000000-0005-0000-0000-00002A0B0000}"/>
    <cellStyle name="Normal 2 6 3 2 4" xfId="3694" xr:uid="{00000000-0005-0000-0000-00002B0B0000}"/>
    <cellStyle name="Normal 2 6 3 3" xfId="3695" xr:uid="{00000000-0005-0000-0000-00002C0B0000}"/>
    <cellStyle name="Normal 2 6 3 3 2" xfId="3696" xr:uid="{00000000-0005-0000-0000-00002D0B0000}"/>
    <cellStyle name="Normal 2 6 3 4" xfId="3697" xr:uid="{00000000-0005-0000-0000-00002E0B0000}"/>
    <cellStyle name="Normal 2 6 3 4 2" xfId="3698" xr:uid="{00000000-0005-0000-0000-00002F0B0000}"/>
    <cellStyle name="Normal 2 6 3 5" xfId="3699" xr:uid="{00000000-0005-0000-0000-0000300B0000}"/>
    <cellStyle name="Normal 2 6 3 6" xfId="9477" xr:uid="{263A92DC-4033-468A-B826-C8E1DDE0CCC5}"/>
    <cellStyle name="Normal 2 6 4" xfId="3700" xr:uid="{00000000-0005-0000-0000-0000310B0000}"/>
    <cellStyle name="Normal 2 6 4 2" xfId="3701" xr:uid="{00000000-0005-0000-0000-0000320B0000}"/>
    <cellStyle name="Normal 2 6 4 2 2" xfId="3702" xr:uid="{00000000-0005-0000-0000-0000330B0000}"/>
    <cellStyle name="Normal 2 6 4 3" xfId="3703" xr:uid="{00000000-0005-0000-0000-0000340B0000}"/>
    <cellStyle name="Normal 2 6 4 3 2" xfId="3704" xr:uid="{00000000-0005-0000-0000-0000350B0000}"/>
    <cellStyle name="Normal 2 6 4 4" xfId="3705" xr:uid="{00000000-0005-0000-0000-0000360B0000}"/>
    <cellStyle name="Normal 2 6 5" xfId="3706" xr:uid="{00000000-0005-0000-0000-0000370B0000}"/>
    <cellStyle name="Normal 2 6 5 2" xfId="3707" xr:uid="{00000000-0005-0000-0000-0000380B0000}"/>
    <cellStyle name="Normal 2 6 6" xfId="3708" xr:uid="{00000000-0005-0000-0000-0000390B0000}"/>
    <cellStyle name="Normal 2 6 6 2" xfId="3709" xr:uid="{00000000-0005-0000-0000-00003A0B0000}"/>
    <cellStyle name="Normal 2 6 7" xfId="3710" xr:uid="{00000000-0005-0000-0000-00003B0B0000}"/>
    <cellStyle name="Normal 2 6 8" xfId="9118" xr:uid="{6CEB0463-D508-4E21-BE05-53E05CEB7DBC}"/>
    <cellStyle name="Normal 2 60" xfId="223" xr:uid="{00000000-0005-0000-0000-00003C0B0000}"/>
    <cellStyle name="Normal 2 60 2" xfId="3711" xr:uid="{00000000-0005-0000-0000-00003D0B0000}"/>
    <cellStyle name="Normal 2 61" xfId="224" xr:uid="{00000000-0005-0000-0000-00003E0B0000}"/>
    <cellStyle name="Normal 2 61 2" xfId="3712" xr:uid="{00000000-0005-0000-0000-00003F0B0000}"/>
    <cellStyle name="Normal 2 62" xfId="225" xr:uid="{00000000-0005-0000-0000-0000400B0000}"/>
    <cellStyle name="Normal 2 62 2" xfId="3713" xr:uid="{00000000-0005-0000-0000-0000410B0000}"/>
    <cellStyle name="Normal 2 63" xfId="226" xr:uid="{00000000-0005-0000-0000-0000420B0000}"/>
    <cellStyle name="Normal 2 63 2" xfId="3714" xr:uid="{00000000-0005-0000-0000-0000430B0000}"/>
    <cellStyle name="Normal 2 64" xfId="227" xr:uid="{00000000-0005-0000-0000-0000440B0000}"/>
    <cellStyle name="Normal 2 64 2" xfId="3715" xr:uid="{00000000-0005-0000-0000-0000450B0000}"/>
    <cellStyle name="Normal 2 65" xfId="228" xr:uid="{00000000-0005-0000-0000-0000460B0000}"/>
    <cellStyle name="Normal 2 65 2" xfId="3716" xr:uid="{00000000-0005-0000-0000-0000470B0000}"/>
    <cellStyle name="Normal 2 66" xfId="229" xr:uid="{00000000-0005-0000-0000-0000480B0000}"/>
    <cellStyle name="Normal 2 66 2" xfId="3717" xr:uid="{00000000-0005-0000-0000-0000490B0000}"/>
    <cellStyle name="Normal 2 67" xfId="230" xr:uid="{00000000-0005-0000-0000-00004A0B0000}"/>
    <cellStyle name="Normal 2 67 2" xfId="3718" xr:uid="{00000000-0005-0000-0000-00004B0B0000}"/>
    <cellStyle name="Normal 2 68" xfId="231" xr:uid="{00000000-0005-0000-0000-00004C0B0000}"/>
    <cellStyle name="Normal 2 68 2" xfId="3719" xr:uid="{00000000-0005-0000-0000-00004D0B0000}"/>
    <cellStyle name="Normal 2 69" xfId="232" xr:uid="{00000000-0005-0000-0000-00004E0B0000}"/>
    <cellStyle name="Normal 2 69 2" xfId="3720" xr:uid="{00000000-0005-0000-0000-00004F0B0000}"/>
    <cellStyle name="Normal 2 7" xfId="233" xr:uid="{00000000-0005-0000-0000-0000500B0000}"/>
    <cellStyle name="Normal 2 7 2" xfId="234" xr:uid="{00000000-0005-0000-0000-0000510B0000}"/>
    <cellStyle name="Normal 2 7 2 2" xfId="3721" xr:uid="{00000000-0005-0000-0000-0000520B0000}"/>
    <cellStyle name="Normal 2 7 2 2 2" xfId="3722" xr:uid="{00000000-0005-0000-0000-0000530B0000}"/>
    <cellStyle name="Normal 2 7 2 2 2 2" xfId="3723" xr:uid="{00000000-0005-0000-0000-0000540B0000}"/>
    <cellStyle name="Normal 2 7 2 2 2 2 2" xfId="3724" xr:uid="{00000000-0005-0000-0000-0000550B0000}"/>
    <cellStyle name="Normal 2 7 2 2 2 3" xfId="3725" xr:uid="{00000000-0005-0000-0000-0000560B0000}"/>
    <cellStyle name="Normal 2 7 2 2 2 3 2" xfId="3726" xr:uid="{00000000-0005-0000-0000-0000570B0000}"/>
    <cellStyle name="Normal 2 7 2 2 2 4" xfId="3727" xr:uid="{00000000-0005-0000-0000-0000580B0000}"/>
    <cellStyle name="Normal 2 7 2 2 3" xfId="3728" xr:uid="{00000000-0005-0000-0000-0000590B0000}"/>
    <cellStyle name="Normal 2 7 2 2 3 2" xfId="3729" xr:uid="{00000000-0005-0000-0000-00005A0B0000}"/>
    <cellStyle name="Normal 2 7 2 2 4" xfId="3730" xr:uid="{00000000-0005-0000-0000-00005B0B0000}"/>
    <cellStyle name="Normal 2 7 2 2 4 2" xfId="3731" xr:uid="{00000000-0005-0000-0000-00005C0B0000}"/>
    <cellStyle name="Normal 2 7 2 2 5" xfId="3732" xr:uid="{00000000-0005-0000-0000-00005D0B0000}"/>
    <cellStyle name="Normal 2 7 2 2 6" xfId="9480" xr:uid="{0CADBE64-DE06-4096-BAD0-E90EF6A243A4}"/>
    <cellStyle name="Normal 2 7 2 3" xfId="3733" xr:uid="{00000000-0005-0000-0000-00005E0B0000}"/>
    <cellStyle name="Normal 2 7 2 3 2" xfId="3734" xr:uid="{00000000-0005-0000-0000-00005F0B0000}"/>
    <cellStyle name="Normal 2 7 2 3 2 2" xfId="3735" xr:uid="{00000000-0005-0000-0000-0000600B0000}"/>
    <cellStyle name="Normal 2 7 2 3 3" xfId="3736" xr:uid="{00000000-0005-0000-0000-0000610B0000}"/>
    <cellStyle name="Normal 2 7 2 3 3 2" xfId="3737" xr:uid="{00000000-0005-0000-0000-0000620B0000}"/>
    <cellStyle name="Normal 2 7 2 3 4" xfId="3738" xr:uid="{00000000-0005-0000-0000-0000630B0000}"/>
    <cellStyle name="Normal 2 7 2 4" xfId="3739" xr:uid="{00000000-0005-0000-0000-0000640B0000}"/>
    <cellStyle name="Normal 2 7 2 4 2" xfId="3740" xr:uid="{00000000-0005-0000-0000-0000650B0000}"/>
    <cellStyle name="Normal 2 7 2 5" xfId="3741" xr:uid="{00000000-0005-0000-0000-0000660B0000}"/>
    <cellStyle name="Normal 2 7 2 5 2" xfId="3742" xr:uid="{00000000-0005-0000-0000-0000670B0000}"/>
    <cellStyle name="Normal 2 7 2 6" xfId="3743" xr:uid="{00000000-0005-0000-0000-0000680B0000}"/>
    <cellStyle name="Normal 2 7 2 7" xfId="9121" xr:uid="{54A5780D-03FE-4518-9179-FD2837352F66}"/>
    <cellStyle name="Normal 2 7 3" xfId="3744" xr:uid="{00000000-0005-0000-0000-0000690B0000}"/>
    <cellStyle name="Normal 2 7 3 2" xfId="3745" xr:uid="{00000000-0005-0000-0000-00006A0B0000}"/>
    <cellStyle name="Normal 2 7 3 2 2" xfId="3746" xr:uid="{00000000-0005-0000-0000-00006B0B0000}"/>
    <cellStyle name="Normal 2 7 3 2 2 2" xfId="3747" xr:uid="{00000000-0005-0000-0000-00006C0B0000}"/>
    <cellStyle name="Normal 2 7 3 2 3" xfId="3748" xr:uid="{00000000-0005-0000-0000-00006D0B0000}"/>
    <cellStyle name="Normal 2 7 3 2 3 2" xfId="3749" xr:uid="{00000000-0005-0000-0000-00006E0B0000}"/>
    <cellStyle name="Normal 2 7 3 2 4" xfId="3750" xr:uid="{00000000-0005-0000-0000-00006F0B0000}"/>
    <cellStyle name="Normal 2 7 3 3" xfId="3751" xr:uid="{00000000-0005-0000-0000-0000700B0000}"/>
    <cellStyle name="Normal 2 7 3 3 2" xfId="3752" xr:uid="{00000000-0005-0000-0000-0000710B0000}"/>
    <cellStyle name="Normal 2 7 3 4" xfId="3753" xr:uid="{00000000-0005-0000-0000-0000720B0000}"/>
    <cellStyle name="Normal 2 7 3 4 2" xfId="3754" xr:uid="{00000000-0005-0000-0000-0000730B0000}"/>
    <cellStyle name="Normal 2 7 3 5" xfId="3755" xr:uid="{00000000-0005-0000-0000-0000740B0000}"/>
    <cellStyle name="Normal 2 7 3 6" xfId="9479" xr:uid="{FDF8C545-3FA2-4CF3-B883-540A8FAC3C7B}"/>
    <cellStyle name="Normal 2 7 4" xfId="3756" xr:uid="{00000000-0005-0000-0000-0000750B0000}"/>
    <cellStyle name="Normal 2 7 4 2" xfId="3757" xr:uid="{00000000-0005-0000-0000-0000760B0000}"/>
    <cellStyle name="Normal 2 7 4 2 2" xfId="3758" xr:uid="{00000000-0005-0000-0000-0000770B0000}"/>
    <cellStyle name="Normal 2 7 4 3" xfId="3759" xr:uid="{00000000-0005-0000-0000-0000780B0000}"/>
    <cellStyle name="Normal 2 7 4 3 2" xfId="3760" xr:uid="{00000000-0005-0000-0000-0000790B0000}"/>
    <cellStyle name="Normal 2 7 4 4" xfId="3761" xr:uid="{00000000-0005-0000-0000-00007A0B0000}"/>
    <cellStyle name="Normal 2 7 5" xfId="3762" xr:uid="{00000000-0005-0000-0000-00007B0B0000}"/>
    <cellStyle name="Normal 2 7 5 2" xfId="3763" xr:uid="{00000000-0005-0000-0000-00007C0B0000}"/>
    <cellStyle name="Normal 2 7 6" xfId="3764" xr:uid="{00000000-0005-0000-0000-00007D0B0000}"/>
    <cellStyle name="Normal 2 7 6 2" xfId="3765" xr:uid="{00000000-0005-0000-0000-00007E0B0000}"/>
    <cellStyle name="Normal 2 7 7" xfId="3766" xr:uid="{00000000-0005-0000-0000-00007F0B0000}"/>
    <cellStyle name="Normal 2 7 8" xfId="9120" xr:uid="{6D166BA1-4C24-4FD8-A86A-9B794B7FF178}"/>
    <cellStyle name="Normal 2 70" xfId="235" xr:uid="{00000000-0005-0000-0000-0000800B0000}"/>
    <cellStyle name="Normal 2 70 2" xfId="3767" xr:uid="{00000000-0005-0000-0000-0000810B0000}"/>
    <cellStyle name="Normal 2 71" xfId="236" xr:uid="{00000000-0005-0000-0000-0000820B0000}"/>
    <cellStyle name="Normal 2 71 2" xfId="3768" xr:uid="{00000000-0005-0000-0000-0000830B0000}"/>
    <cellStyle name="Normal 2 72" xfId="237" xr:uid="{00000000-0005-0000-0000-0000840B0000}"/>
    <cellStyle name="Normal 2 72 2" xfId="3769" xr:uid="{00000000-0005-0000-0000-0000850B0000}"/>
    <cellStyle name="Normal 2 73" xfId="238" xr:uid="{00000000-0005-0000-0000-0000860B0000}"/>
    <cellStyle name="Normal 2 73 2" xfId="3770" xr:uid="{00000000-0005-0000-0000-0000870B0000}"/>
    <cellStyle name="Normal 2 74" xfId="239" xr:uid="{00000000-0005-0000-0000-0000880B0000}"/>
    <cellStyle name="Normal 2 74 2" xfId="3771" xr:uid="{00000000-0005-0000-0000-0000890B0000}"/>
    <cellStyle name="Normal 2 75" xfId="240" xr:uid="{00000000-0005-0000-0000-00008A0B0000}"/>
    <cellStyle name="Normal 2 75 2" xfId="3772" xr:uid="{00000000-0005-0000-0000-00008B0B0000}"/>
    <cellStyle name="Normal 2 76" xfId="241" xr:uid="{00000000-0005-0000-0000-00008C0B0000}"/>
    <cellStyle name="Normal 2 76 2" xfId="3773" xr:uid="{00000000-0005-0000-0000-00008D0B0000}"/>
    <cellStyle name="Normal 2 77" xfId="242" xr:uid="{00000000-0005-0000-0000-00008E0B0000}"/>
    <cellStyle name="Normal 2 77 2" xfId="3774" xr:uid="{00000000-0005-0000-0000-00008F0B0000}"/>
    <cellStyle name="Normal 2 78" xfId="243" xr:uid="{00000000-0005-0000-0000-0000900B0000}"/>
    <cellStyle name="Normal 2 78 2" xfId="3775" xr:uid="{00000000-0005-0000-0000-0000910B0000}"/>
    <cellStyle name="Normal 2 79" xfId="244" xr:uid="{00000000-0005-0000-0000-0000920B0000}"/>
    <cellStyle name="Normal 2 79 2" xfId="3776" xr:uid="{00000000-0005-0000-0000-0000930B0000}"/>
    <cellStyle name="Normal 2 8" xfId="245" xr:uid="{00000000-0005-0000-0000-0000940B0000}"/>
    <cellStyle name="Normal 2 8 2" xfId="246" xr:uid="{00000000-0005-0000-0000-0000950B0000}"/>
    <cellStyle name="Normal 2 8 2 2" xfId="3777" xr:uid="{00000000-0005-0000-0000-0000960B0000}"/>
    <cellStyle name="Normal 2 8 2 2 2" xfId="3778" xr:uid="{00000000-0005-0000-0000-0000970B0000}"/>
    <cellStyle name="Normal 2 8 2 2 2 2" xfId="3779" xr:uid="{00000000-0005-0000-0000-0000980B0000}"/>
    <cellStyle name="Normal 2 8 2 2 2 2 2" xfId="3780" xr:uid="{00000000-0005-0000-0000-0000990B0000}"/>
    <cellStyle name="Normal 2 8 2 2 2 3" xfId="3781" xr:uid="{00000000-0005-0000-0000-00009A0B0000}"/>
    <cellStyle name="Normal 2 8 2 2 2 3 2" xfId="3782" xr:uid="{00000000-0005-0000-0000-00009B0B0000}"/>
    <cellStyle name="Normal 2 8 2 2 2 4" xfId="3783" xr:uid="{00000000-0005-0000-0000-00009C0B0000}"/>
    <cellStyle name="Normal 2 8 2 2 3" xfId="3784" xr:uid="{00000000-0005-0000-0000-00009D0B0000}"/>
    <cellStyle name="Normal 2 8 2 2 3 2" xfId="3785" xr:uid="{00000000-0005-0000-0000-00009E0B0000}"/>
    <cellStyle name="Normal 2 8 2 2 4" xfId="3786" xr:uid="{00000000-0005-0000-0000-00009F0B0000}"/>
    <cellStyle name="Normal 2 8 2 2 4 2" xfId="3787" xr:uid="{00000000-0005-0000-0000-0000A00B0000}"/>
    <cellStyle name="Normal 2 8 2 2 5" xfId="3788" xr:uid="{00000000-0005-0000-0000-0000A10B0000}"/>
    <cellStyle name="Normal 2 8 2 2 6" xfId="9482" xr:uid="{C28ACE5B-DEC0-4525-8C18-BEF137772CF5}"/>
    <cellStyle name="Normal 2 8 2 3" xfId="3789" xr:uid="{00000000-0005-0000-0000-0000A20B0000}"/>
    <cellStyle name="Normal 2 8 2 3 2" xfId="3790" xr:uid="{00000000-0005-0000-0000-0000A30B0000}"/>
    <cellStyle name="Normal 2 8 2 3 2 2" xfId="3791" xr:uid="{00000000-0005-0000-0000-0000A40B0000}"/>
    <cellStyle name="Normal 2 8 2 3 3" xfId="3792" xr:uid="{00000000-0005-0000-0000-0000A50B0000}"/>
    <cellStyle name="Normal 2 8 2 3 3 2" xfId="3793" xr:uid="{00000000-0005-0000-0000-0000A60B0000}"/>
    <cellStyle name="Normal 2 8 2 3 4" xfId="3794" xr:uid="{00000000-0005-0000-0000-0000A70B0000}"/>
    <cellStyle name="Normal 2 8 2 4" xfId="3795" xr:uid="{00000000-0005-0000-0000-0000A80B0000}"/>
    <cellStyle name="Normal 2 8 2 4 2" xfId="3796" xr:uid="{00000000-0005-0000-0000-0000A90B0000}"/>
    <cellStyle name="Normal 2 8 2 5" xfId="3797" xr:uid="{00000000-0005-0000-0000-0000AA0B0000}"/>
    <cellStyle name="Normal 2 8 2 5 2" xfId="3798" xr:uid="{00000000-0005-0000-0000-0000AB0B0000}"/>
    <cellStyle name="Normal 2 8 2 6" xfId="3799" xr:uid="{00000000-0005-0000-0000-0000AC0B0000}"/>
    <cellStyle name="Normal 2 8 2 7" xfId="9123" xr:uid="{800997E8-D814-41D4-BDF8-EDC8D9117266}"/>
    <cellStyle name="Normal 2 8 3" xfId="3800" xr:uid="{00000000-0005-0000-0000-0000AD0B0000}"/>
    <cellStyle name="Normal 2 8 3 2" xfId="3801" xr:uid="{00000000-0005-0000-0000-0000AE0B0000}"/>
    <cellStyle name="Normal 2 8 3 2 2" xfId="3802" xr:uid="{00000000-0005-0000-0000-0000AF0B0000}"/>
    <cellStyle name="Normal 2 8 3 2 2 2" xfId="3803" xr:uid="{00000000-0005-0000-0000-0000B00B0000}"/>
    <cellStyle name="Normal 2 8 3 2 3" xfId="3804" xr:uid="{00000000-0005-0000-0000-0000B10B0000}"/>
    <cellStyle name="Normal 2 8 3 2 3 2" xfId="3805" xr:uid="{00000000-0005-0000-0000-0000B20B0000}"/>
    <cellStyle name="Normal 2 8 3 2 4" xfId="3806" xr:uid="{00000000-0005-0000-0000-0000B30B0000}"/>
    <cellStyle name="Normal 2 8 3 3" xfId="3807" xr:uid="{00000000-0005-0000-0000-0000B40B0000}"/>
    <cellStyle name="Normal 2 8 3 3 2" xfId="3808" xr:uid="{00000000-0005-0000-0000-0000B50B0000}"/>
    <cellStyle name="Normal 2 8 3 4" xfId="3809" xr:uid="{00000000-0005-0000-0000-0000B60B0000}"/>
    <cellStyle name="Normal 2 8 3 4 2" xfId="3810" xr:uid="{00000000-0005-0000-0000-0000B70B0000}"/>
    <cellStyle name="Normal 2 8 3 5" xfId="3811" xr:uid="{00000000-0005-0000-0000-0000B80B0000}"/>
    <cellStyle name="Normal 2 8 3 6" xfId="9481" xr:uid="{192C9218-65D2-43CE-A4BB-52A52F11B842}"/>
    <cellStyle name="Normal 2 8 4" xfId="3812" xr:uid="{00000000-0005-0000-0000-0000B90B0000}"/>
    <cellStyle name="Normal 2 8 4 2" xfId="3813" xr:uid="{00000000-0005-0000-0000-0000BA0B0000}"/>
    <cellStyle name="Normal 2 8 4 2 2" xfId="3814" xr:uid="{00000000-0005-0000-0000-0000BB0B0000}"/>
    <cellStyle name="Normal 2 8 4 3" xfId="3815" xr:uid="{00000000-0005-0000-0000-0000BC0B0000}"/>
    <cellStyle name="Normal 2 8 4 3 2" xfId="3816" xr:uid="{00000000-0005-0000-0000-0000BD0B0000}"/>
    <cellStyle name="Normal 2 8 4 4" xfId="3817" xr:uid="{00000000-0005-0000-0000-0000BE0B0000}"/>
    <cellStyle name="Normal 2 8 5" xfId="3818" xr:uid="{00000000-0005-0000-0000-0000BF0B0000}"/>
    <cellStyle name="Normal 2 8 5 2" xfId="3819" xr:uid="{00000000-0005-0000-0000-0000C00B0000}"/>
    <cellStyle name="Normal 2 8 6" xfId="3820" xr:uid="{00000000-0005-0000-0000-0000C10B0000}"/>
    <cellStyle name="Normal 2 8 6 2" xfId="3821" xr:uid="{00000000-0005-0000-0000-0000C20B0000}"/>
    <cellStyle name="Normal 2 8 7" xfId="3822" xr:uid="{00000000-0005-0000-0000-0000C30B0000}"/>
    <cellStyle name="Normal 2 8 8" xfId="9122" xr:uid="{4475E34A-6D95-4ABB-8BCE-D27A4CB038C9}"/>
    <cellStyle name="Normal 2 80" xfId="247" xr:uid="{00000000-0005-0000-0000-0000C40B0000}"/>
    <cellStyle name="Normal 2 80 2" xfId="3823" xr:uid="{00000000-0005-0000-0000-0000C50B0000}"/>
    <cellStyle name="Normal 2 81" xfId="248" xr:uid="{00000000-0005-0000-0000-0000C60B0000}"/>
    <cellStyle name="Normal 2 81 2" xfId="3824" xr:uid="{00000000-0005-0000-0000-0000C70B0000}"/>
    <cellStyle name="Normal 2 82" xfId="249" xr:uid="{00000000-0005-0000-0000-0000C80B0000}"/>
    <cellStyle name="Normal 2 82 2" xfId="3825" xr:uid="{00000000-0005-0000-0000-0000C90B0000}"/>
    <cellStyle name="Normal 2 83" xfId="250" xr:uid="{00000000-0005-0000-0000-0000CA0B0000}"/>
    <cellStyle name="Normal 2 83 2" xfId="3826" xr:uid="{00000000-0005-0000-0000-0000CB0B0000}"/>
    <cellStyle name="Normal 2 84" xfId="251" xr:uid="{00000000-0005-0000-0000-0000CC0B0000}"/>
    <cellStyle name="Normal 2 84 2" xfId="3827" xr:uid="{00000000-0005-0000-0000-0000CD0B0000}"/>
    <cellStyle name="Normal 2 85" xfId="252" xr:uid="{00000000-0005-0000-0000-0000CE0B0000}"/>
    <cellStyle name="Normal 2 85 2" xfId="3828" xr:uid="{00000000-0005-0000-0000-0000CF0B0000}"/>
    <cellStyle name="Normal 2 86" xfId="253" xr:uid="{00000000-0005-0000-0000-0000D00B0000}"/>
    <cellStyle name="Normal 2 86 2" xfId="3829" xr:uid="{00000000-0005-0000-0000-0000D10B0000}"/>
    <cellStyle name="Normal 2 87" xfId="254" xr:uid="{00000000-0005-0000-0000-0000D20B0000}"/>
    <cellStyle name="Normal 2 87 2" xfId="3830" xr:uid="{00000000-0005-0000-0000-0000D30B0000}"/>
    <cellStyle name="Normal 2 88" xfId="255" xr:uid="{00000000-0005-0000-0000-0000D40B0000}"/>
    <cellStyle name="Normal 2 88 2" xfId="3831" xr:uid="{00000000-0005-0000-0000-0000D50B0000}"/>
    <cellStyle name="Normal 2 89" xfId="256" xr:uid="{00000000-0005-0000-0000-0000D60B0000}"/>
    <cellStyle name="Normal 2 89 2" xfId="3832" xr:uid="{00000000-0005-0000-0000-0000D70B0000}"/>
    <cellStyle name="Normal 2 9" xfId="257" xr:uid="{00000000-0005-0000-0000-0000D80B0000}"/>
    <cellStyle name="Normal 2 9 2" xfId="258" xr:uid="{00000000-0005-0000-0000-0000D90B0000}"/>
    <cellStyle name="Normal 2 9 2 2" xfId="3833" xr:uid="{00000000-0005-0000-0000-0000DA0B0000}"/>
    <cellStyle name="Normal 2 9 2 2 2" xfId="3834" xr:uid="{00000000-0005-0000-0000-0000DB0B0000}"/>
    <cellStyle name="Normal 2 9 2 2 2 2" xfId="3835" xr:uid="{00000000-0005-0000-0000-0000DC0B0000}"/>
    <cellStyle name="Normal 2 9 2 2 2 2 2" xfId="3836" xr:uid="{00000000-0005-0000-0000-0000DD0B0000}"/>
    <cellStyle name="Normal 2 9 2 2 2 3" xfId="3837" xr:uid="{00000000-0005-0000-0000-0000DE0B0000}"/>
    <cellStyle name="Normal 2 9 2 2 2 3 2" xfId="3838" xr:uid="{00000000-0005-0000-0000-0000DF0B0000}"/>
    <cellStyle name="Normal 2 9 2 2 2 4" xfId="3839" xr:uid="{00000000-0005-0000-0000-0000E00B0000}"/>
    <cellStyle name="Normal 2 9 2 2 3" xfId="3840" xr:uid="{00000000-0005-0000-0000-0000E10B0000}"/>
    <cellStyle name="Normal 2 9 2 2 3 2" xfId="3841" xr:uid="{00000000-0005-0000-0000-0000E20B0000}"/>
    <cellStyle name="Normal 2 9 2 2 4" xfId="3842" xr:uid="{00000000-0005-0000-0000-0000E30B0000}"/>
    <cellStyle name="Normal 2 9 2 2 4 2" xfId="3843" xr:uid="{00000000-0005-0000-0000-0000E40B0000}"/>
    <cellStyle name="Normal 2 9 2 2 5" xfId="3844" xr:uid="{00000000-0005-0000-0000-0000E50B0000}"/>
    <cellStyle name="Normal 2 9 2 2 6" xfId="9484" xr:uid="{73D14030-00B2-4B5C-830A-AC13629F1537}"/>
    <cellStyle name="Normal 2 9 2 3" xfId="3845" xr:uid="{00000000-0005-0000-0000-0000E60B0000}"/>
    <cellStyle name="Normal 2 9 2 3 2" xfId="3846" xr:uid="{00000000-0005-0000-0000-0000E70B0000}"/>
    <cellStyle name="Normal 2 9 2 3 2 2" xfId="3847" xr:uid="{00000000-0005-0000-0000-0000E80B0000}"/>
    <cellStyle name="Normal 2 9 2 3 3" xfId="3848" xr:uid="{00000000-0005-0000-0000-0000E90B0000}"/>
    <cellStyle name="Normal 2 9 2 3 3 2" xfId="3849" xr:uid="{00000000-0005-0000-0000-0000EA0B0000}"/>
    <cellStyle name="Normal 2 9 2 3 4" xfId="3850" xr:uid="{00000000-0005-0000-0000-0000EB0B0000}"/>
    <cellStyle name="Normal 2 9 2 4" xfId="3851" xr:uid="{00000000-0005-0000-0000-0000EC0B0000}"/>
    <cellStyle name="Normal 2 9 2 4 2" xfId="3852" xr:uid="{00000000-0005-0000-0000-0000ED0B0000}"/>
    <cellStyle name="Normal 2 9 2 5" xfId="3853" xr:uid="{00000000-0005-0000-0000-0000EE0B0000}"/>
    <cellStyle name="Normal 2 9 2 5 2" xfId="3854" xr:uid="{00000000-0005-0000-0000-0000EF0B0000}"/>
    <cellStyle name="Normal 2 9 2 6" xfId="3855" xr:uid="{00000000-0005-0000-0000-0000F00B0000}"/>
    <cellStyle name="Normal 2 9 2 7" xfId="9125" xr:uid="{28F833A8-881A-42B5-A944-85C497B8C7A3}"/>
    <cellStyle name="Normal 2 9 3" xfId="3856" xr:uid="{00000000-0005-0000-0000-0000F10B0000}"/>
    <cellStyle name="Normal 2 9 3 2" xfId="3857" xr:uid="{00000000-0005-0000-0000-0000F20B0000}"/>
    <cellStyle name="Normal 2 9 3 2 2" xfId="3858" xr:uid="{00000000-0005-0000-0000-0000F30B0000}"/>
    <cellStyle name="Normal 2 9 3 2 2 2" xfId="3859" xr:uid="{00000000-0005-0000-0000-0000F40B0000}"/>
    <cellStyle name="Normal 2 9 3 2 3" xfId="3860" xr:uid="{00000000-0005-0000-0000-0000F50B0000}"/>
    <cellStyle name="Normal 2 9 3 2 3 2" xfId="3861" xr:uid="{00000000-0005-0000-0000-0000F60B0000}"/>
    <cellStyle name="Normal 2 9 3 2 4" xfId="3862" xr:uid="{00000000-0005-0000-0000-0000F70B0000}"/>
    <cellStyle name="Normal 2 9 3 3" xfId="3863" xr:uid="{00000000-0005-0000-0000-0000F80B0000}"/>
    <cellStyle name="Normal 2 9 3 3 2" xfId="3864" xr:uid="{00000000-0005-0000-0000-0000F90B0000}"/>
    <cellStyle name="Normal 2 9 3 4" xfId="3865" xr:uid="{00000000-0005-0000-0000-0000FA0B0000}"/>
    <cellStyle name="Normal 2 9 3 4 2" xfId="3866" xr:uid="{00000000-0005-0000-0000-0000FB0B0000}"/>
    <cellStyle name="Normal 2 9 3 5" xfId="3867" xr:uid="{00000000-0005-0000-0000-0000FC0B0000}"/>
    <cellStyle name="Normal 2 9 3 6" xfId="9483" xr:uid="{7B4D5453-6A81-4036-BE21-4FAA3A0D9026}"/>
    <cellStyle name="Normal 2 9 4" xfId="3868" xr:uid="{00000000-0005-0000-0000-0000FD0B0000}"/>
    <cellStyle name="Normal 2 9 4 2" xfId="3869" xr:uid="{00000000-0005-0000-0000-0000FE0B0000}"/>
    <cellStyle name="Normal 2 9 4 2 2" xfId="3870" xr:uid="{00000000-0005-0000-0000-0000FF0B0000}"/>
    <cellStyle name="Normal 2 9 4 3" xfId="3871" xr:uid="{00000000-0005-0000-0000-0000000C0000}"/>
    <cellStyle name="Normal 2 9 4 3 2" xfId="3872" xr:uid="{00000000-0005-0000-0000-0000010C0000}"/>
    <cellStyle name="Normal 2 9 4 4" xfId="3873" xr:uid="{00000000-0005-0000-0000-0000020C0000}"/>
    <cellStyle name="Normal 2 9 5" xfId="3874" xr:uid="{00000000-0005-0000-0000-0000030C0000}"/>
    <cellStyle name="Normal 2 9 5 2" xfId="3875" xr:uid="{00000000-0005-0000-0000-0000040C0000}"/>
    <cellStyle name="Normal 2 9 6" xfId="3876" xr:uid="{00000000-0005-0000-0000-0000050C0000}"/>
    <cellStyle name="Normal 2 9 6 2" xfId="3877" xr:uid="{00000000-0005-0000-0000-0000060C0000}"/>
    <cellStyle name="Normal 2 9 7" xfId="3878" xr:uid="{00000000-0005-0000-0000-0000070C0000}"/>
    <cellStyle name="Normal 2 9 8" xfId="9124" xr:uid="{B7F77D0D-557A-46D6-968B-5F0961A5D2F9}"/>
    <cellStyle name="Normal 2 90" xfId="259" xr:uid="{00000000-0005-0000-0000-0000080C0000}"/>
    <cellStyle name="Normal 2 90 2" xfId="3879" xr:uid="{00000000-0005-0000-0000-0000090C0000}"/>
    <cellStyle name="Normal 2 91" xfId="260" xr:uid="{00000000-0005-0000-0000-00000A0C0000}"/>
    <cellStyle name="Normal 2 91 2" xfId="3880" xr:uid="{00000000-0005-0000-0000-00000B0C0000}"/>
    <cellStyle name="Normal 2 92" xfId="261" xr:uid="{00000000-0005-0000-0000-00000C0C0000}"/>
    <cellStyle name="Normal 2 92 2" xfId="3881" xr:uid="{00000000-0005-0000-0000-00000D0C0000}"/>
    <cellStyle name="Normal 2 93" xfId="262" xr:uid="{00000000-0005-0000-0000-00000E0C0000}"/>
    <cellStyle name="Normal 2 93 2" xfId="9485" xr:uid="{DE9B530F-CDC6-4162-B595-E8AEE17FBAB3}"/>
    <cellStyle name="Normal 2 94" xfId="263" xr:uid="{00000000-0005-0000-0000-00000F0C0000}"/>
    <cellStyle name="Normal 2 94 2" xfId="3882" xr:uid="{00000000-0005-0000-0000-0000100C0000}"/>
    <cellStyle name="Normal 2 94 2 2" xfId="3883" xr:uid="{00000000-0005-0000-0000-0000110C0000}"/>
    <cellStyle name="Normal 2 94 2 2 2" xfId="3884" xr:uid="{00000000-0005-0000-0000-0000120C0000}"/>
    <cellStyle name="Normal 2 94 2 2 2 2" xfId="3885" xr:uid="{00000000-0005-0000-0000-0000130C0000}"/>
    <cellStyle name="Normal 2 94 2 2 3" xfId="3886" xr:uid="{00000000-0005-0000-0000-0000140C0000}"/>
    <cellStyle name="Normal 2 94 2 2 3 2" xfId="3887" xr:uid="{00000000-0005-0000-0000-0000150C0000}"/>
    <cellStyle name="Normal 2 94 2 2 4" xfId="3888" xr:uid="{00000000-0005-0000-0000-0000160C0000}"/>
    <cellStyle name="Normal 2 94 2 3" xfId="3889" xr:uid="{00000000-0005-0000-0000-0000170C0000}"/>
    <cellStyle name="Normal 2 94 2 3 2" xfId="3890" xr:uid="{00000000-0005-0000-0000-0000180C0000}"/>
    <cellStyle name="Normal 2 94 2 4" xfId="3891" xr:uid="{00000000-0005-0000-0000-0000190C0000}"/>
    <cellStyle name="Normal 2 94 2 4 2" xfId="3892" xr:uid="{00000000-0005-0000-0000-00001A0C0000}"/>
    <cellStyle name="Normal 2 94 2 5" xfId="3893" xr:uid="{00000000-0005-0000-0000-00001B0C0000}"/>
    <cellStyle name="Normal 2 94 2 6" xfId="9486" xr:uid="{E2F0D740-E17F-4B22-B1F8-FAB3B718EF5F}"/>
    <cellStyle name="Normal 2 94 3" xfId="3894" xr:uid="{00000000-0005-0000-0000-00001C0C0000}"/>
    <cellStyle name="Normal 2 94 3 2" xfId="3895" xr:uid="{00000000-0005-0000-0000-00001D0C0000}"/>
    <cellStyle name="Normal 2 94 3 2 2" xfId="3896" xr:uid="{00000000-0005-0000-0000-00001E0C0000}"/>
    <cellStyle name="Normal 2 94 3 3" xfId="3897" xr:uid="{00000000-0005-0000-0000-00001F0C0000}"/>
    <cellStyle name="Normal 2 94 3 3 2" xfId="3898" xr:uid="{00000000-0005-0000-0000-0000200C0000}"/>
    <cellStyle name="Normal 2 94 3 4" xfId="3899" xr:uid="{00000000-0005-0000-0000-0000210C0000}"/>
    <cellStyle name="Normal 2 94 4" xfId="3900" xr:uid="{00000000-0005-0000-0000-0000220C0000}"/>
    <cellStyle name="Normal 2 94 4 2" xfId="3901" xr:uid="{00000000-0005-0000-0000-0000230C0000}"/>
    <cellStyle name="Normal 2 94 5" xfId="3902" xr:uid="{00000000-0005-0000-0000-0000240C0000}"/>
    <cellStyle name="Normal 2 94 5 2" xfId="3903" xr:uid="{00000000-0005-0000-0000-0000250C0000}"/>
    <cellStyle name="Normal 2 94 6" xfId="3904" xr:uid="{00000000-0005-0000-0000-0000260C0000}"/>
    <cellStyle name="Normal 2 94 7" xfId="9126" xr:uid="{A7414BC7-DE84-4EF7-911A-FCB994C418A8}"/>
    <cellStyle name="Normal 2 95" xfId="3905" xr:uid="{00000000-0005-0000-0000-0000270C0000}"/>
    <cellStyle name="Normal 20" xfId="264" xr:uid="{00000000-0005-0000-0000-0000280C0000}"/>
    <cellStyle name="Normal 20 2" xfId="265" xr:uid="{00000000-0005-0000-0000-0000290C0000}"/>
    <cellStyle name="Normal 20 2 2" xfId="3906" xr:uid="{00000000-0005-0000-0000-00002A0C0000}"/>
    <cellStyle name="Normal 20 2 2 2" xfId="3907" xr:uid="{00000000-0005-0000-0000-00002B0C0000}"/>
    <cellStyle name="Normal 20 2 2 2 2" xfId="3908" xr:uid="{00000000-0005-0000-0000-00002C0C0000}"/>
    <cellStyle name="Normal 20 2 2 2 2 2" xfId="3909" xr:uid="{00000000-0005-0000-0000-00002D0C0000}"/>
    <cellStyle name="Normal 20 2 2 2 3" xfId="3910" xr:uid="{00000000-0005-0000-0000-00002E0C0000}"/>
    <cellStyle name="Normal 20 2 2 2 3 2" xfId="3911" xr:uid="{00000000-0005-0000-0000-00002F0C0000}"/>
    <cellStyle name="Normal 20 2 2 2 4" xfId="3912" xr:uid="{00000000-0005-0000-0000-0000300C0000}"/>
    <cellStyle name="Normal 20 2 2 3" xfId="3913" xr:uid="{00000000-0005-0000-0000-0000310C0000}"/>
    <cellStyle name="Normal 20 2 2 3 2" xfId="3914" xr:uid="{00000000-0005-0000-0000-0000320C0000}"/>
    <cellStyle name="Normal 20 2 2 4" xfId="3915" xr:uid="{00000000-0005-0000-0000-0000330C0000}"/>
    <cellStyle name="Normal 20 2 2 4 2" xfId="3916" xr:uid="{00000000-0005-0000-0000-0000340C0000}"/>
    <cellStyle name="Normal 20 2 2 5" xfId="3917" xr:uid="{00000000-0005-0000-0000-0000350C0000}"/>
    <cellStyle name="Normal 20 2 2 6" xfId="9488" xr:uid="{23246C38-B62B-446D-BDD4-0FACD6527094}"/>
    <cellStyle name="Normal 20 2 3" xfId="3918" xr:uid="{00000000-0005-0000-0000-0000360C0000}"/>
    <cellStyle name="Normal 20 2 3 2" xfId="3919" xr:uid="{00000000-0005-0000-0000-0000370C0000}"/>
    <cellStyle name="Normal 20 2 3 2 2" xfId="3920" xr:uid="{00000000-0005-0000-0000-0000380C0000}"/>
    <cellStyle name="Normal 20 2 3 3" xfId="3921" xr:uid="{00000000-0005-0000-0000-0000390C0000}"/>
    <cellStyle name="Normal 20 2 3 3 2" xfId="3922" xr:uid="{00000000-0005-0000-0000-00003A0C0000}"/>
    <cellStyle name="Normal 20 2 3 4" xfId="3923" xr:uid="{00000000-0005-0000-0000-00003B0C0000}"/>
    <cellStyle name="Normal 20 2 4" xfId="3924" xr:uid="{00000000-0005-0000-0000-00003C0C0000}"/>
    <cellStyle name="Normal 20 2 4 2" xfId="3925" xr:uid="{00000000-0005-0000-0000-00003D0C0000}"/>
    <cellStyle name="Normal 20 2 5" xfId="3926" xr:uid="{00000000-0005-0000-0000-00003E0C0000}"/>
    <cellStyle name="Normal 20 2 5 2" xfId="3927" xr:uid="{00000000-0005-0000-0000-00003F0C0000}"/>
    <cellStyle name="Normal 20 2 6" xfId="3928" xr:uid="{00000000-0005-0000-0000-0000400C0000}"/>
    <cellStyle name="Normal 20 2 7" xfId="9128" xr:uid="{BA298444-7579-4E6C-830F-2C7CD54D5871}"/>
    <cellStyle name="Normal 20 3" xfId="3929" xr:uid="{00000000-0005-0000-0000-0000410C0000}"/>
    <cellStyle name="Normal 20 3 2" xfId="3930" xr:uid="{00000000-0005-0000-0000-0000420C0000}"/>
    <cellStyle name="Normal 20 3 2 2" xfId="3931" xr:uid="{00000000-0005-0000-0000-0000430C0000}"/>
    <cellStyle name="Normal 20 3 2 2 2" xfId="3932" xr:uid="{00000000-0005-0000-0000-0000440C0000}"/>
    <cellStyle name="Normal 20 3 2 3" xfId="3933" xr:uid="{00000000-0005-0000-0000-0000450C0000}"/>
    <cellStyle name="Normal 20 3 2 3 2" xfId="3934" xr:uid="{00000000-0005-0000-0000-0000460C0000}"/>
    <cellStyle name="Normal 20 3 2 4" xfId="3935" xr:uid="{00000000-0005-0000-0000-0000470C0000}"/>
    <cellStyle name="Normal 20 3 3" xfId="3936" xr:uid="{00000000-0005-0000-0000-0000480C0000}"/>
    <cellStyle name="Normal 20 3 3 2" xfId="3937" xr:uid="{00000000-0005-0000-0000-0000490C0000}"/>
    <cellStyle name="Normal 20 3 4" xfId="3938" xr:uid="{00000000-0005-0000-0000-00004A0C0000}"/>
    <cellStyle name="Normal 20 3 4 2" xfId="3939" xr:uid="{00000000-0005-0000-0000-00004B0C0000}"/>
    <cellStyle name="Normal 20 3 5" xfId="3940" xr:uid="{00000000-0005-0000-0000-00004C0C0000}"/>
    <cellStyle name="Normal 20 3 6" xfId="9487" xr:uid="{E6E98938-B2FA-4246-9C7B-688AE641A764}"/>
    <cellStyle name="Normal 20 4" xfId="3941" xr:uid="{00000000-0005-0000-0000-00004D0C0000}"/>
    <cellStyle name="Normal 20 4 2" xfId="3942" xr:uid="{00000000-0005-0000-0000-00004E0C0000}"/>
    <cellStyle name="Normal 20 4 2 2" xfId="3943" xr:uid="{00000000-0005-0000-0000-00004F0C0000}"/>
    <cellStyle name="Normal 20 4 3" xfId="3944" xr:uid="{00000000-0005-0000-0000-0000500C0000}"/>
    <cellStyle name="Normal 20 4 3 2" xfId="3945" xr:uid="{00000000-0005-0000-0000-0000510C0000}"/>
    <cellStyle name="Normal 20 4 4" xfId="3946" xr:uid="{00000000-0005-0000-0000-0000520C0000}"/>
    <cellStyle name="Normal 20 5" xfId="3947" xr:uid="{00000000-0005-0000-0000-0000530C0000}"/>
    <cellStyle name="Normal 20 5 2" xfId="3948" xr:uid="{00000000-0005-0000-0000-0000540C0000}"/>
    <cellStyle name="Normal 20 6" xfId="3949" xr:uid="{00000000-0005-0000-0000-0000550C0000}"/>
    <cellStyle name="Normal 20 6 2" xfId="3950" xr:uid="{00000000-0005-0000-0000-0000560C0000}"/>
    <cellStyle name="Normal 20 7" xfId="3951" xr:uid="{00000000-0005-0000-0000-0000570C0000}"/>
    <cellStyle name="Normal 20 8" xfId="9127" xr:uid="{2AD0DD0C-014A-4E80-9721-EFA086FA9620}"/>
    <cellStyle name="Normal 21" xfId="266" xr:uid="{00000000-0005-0000-0000-0000580C0000}"/>
    <cellStyle name="Normal 21 2" xfId="267" xr:uid="{00000000-0005-0000-0000-0000590C0000}"/>
    <cellStyle name="Normal 21 2 2" xfId="3952" xr:uid="{00000000-0005-0000-0000-00005A0C0000}"/>
    <cellStyle name="Normal 21 2 2 2" xfId="3953" xr:uid="{00000000-0005-0000-0000-00005B0C0000}"/>
    <cellStyle name="Normal 21 2 2 2 2" xfId="3954" xr:uid="{00000000-0005-0000-0000-00005C0C0000}"/>
    <cellStyle name="Normal 21 2 2 2 2 2" xfId="3955" xr:uid="{00000000-0005-0000-0000-00005D0C0000}"/>
    <cellStyle name="Normal 21 2 2 2 3" xfId="3956" xr:uid="{00000000-0005-0000-0000-00005E0C0000}"/>
    <cellStyle name="Normal 21 2 2 2 3 2" xfId="3957" xr:uid="{00000000-0005-0000-0000-00005F0C0000}"/>
    <cellStyle name="Normal 21 2 2 2 4" xfId="3958" xr:uid="{00000000-0005-0000-0000-0000600C0000}"/>
    <cellStyle name="Normal 21 2 2 3" xfId="3959" xr:uid="{00000000-0005-0000-0000-0000610C0000}"/>
    <cellStyle name="Normal 21 2 2 3 2" xfId="3960" xr:uid="{00000000-0005-0000-0000-0000620C0000}"/>
    <cellStyle name="Normal 21 2 2 4" xfId="3961" xr:uid="{00000000-0005-0000-0000-0000630C0000}"/>
    <cellStyle name="Normal 21 2 2 4 2" xfId="3962" xr:uid="{00000000-0005-0000-0000-0000640C0000}"/>
    <cellStyle name="Normal 21 2 2 5" xfId="3963" xr:uid="{00000000-0005-0000-0000-0000650C0000}"/>
    <cellStyle name="Normal 21 2 2 6" xfId="9490" xr:uid="{2CB8659B-69D5-4E87-BE82-522FA35A9149}"/>
    <cellStyle name="Normal 21 2 3" xfId="3964" xr:uid="{00000000-0005-0000-0000-0000660C0000}"/>
    <cellStyle name="Normal 21 2 3 2" xfId="3965" xr:uid="{00000000-0005-0000-0000-0000670C0000}"/>
    <cellStyle name="Normal 21 2 3 2 2" xfId="3966" xr:uid="{00000000-0005-0000-0000-0000680C0000}"/>
    <cellStyle name="Normal 21 2 3 3" xfId="3967" xr:uid="{00000000-0005-0000-0000-0000690C0000}"/>
    <cellStyle name="Normal 21 2 3 3 2" xfId="3968" xr:uid="{00000000-0005-0000-0000-00006A0C0000}"/>
    <cellStyle name="Normal 21 2 3 4" xfId="3969" xr:uid="{00000000-0005-0000-0000-00006B0C0000}"/>
    <cellStyle name="Normal 21 2 4" xfId="3970" xr:uid="{00000000-0005-0000-0000-00006C0C0000}"/>
    <cellStyle name="Normal 21 2 4 2" xfId="3971" xr:uid="{00000000-0005-0000-0000-00006D0C0000}"/>
    <cellStyle name="Normal 21 2 5" xfId="3972" xr:uid="{00000000-0005-0000-0000-00006E0C0000}"/>
    <cellStyle name="Normal 21 2 5 2" xfId="3973" xr:uid="{00000000-0005-0000-0000-00006F0C0000}"/>
    <cellStyle name="Normal 21 2 6" xfId="3974" xr:uid="{00000000-0005-0000-0000-0000700C0000}"/>
    <cellStyle name="Normal 21 2 7" xfId="9130" xr:uid="{C05583EC-A0AC-4E67-9A12-51926FD421EE}"/>
    <cellStyle name="Normal 21 3" xfId="3975" xr:uid="{00000000-0005-0000-0000-0000710C0000}"/>
    <cellStyle name="Normal 21 3 2" xfId="3976" xr:uid="{00000000-0005-0000-0000-0000720C0000}"/>
    <cellStyle name="Normal 21 3 2 2" xfId="3977" xr:uid="{00000000-0005-0000-0000-0000730C0000}"/>
    <cellStyle name="Normal 21 3 2 2 2" xfId="3978" xr:uid="{00000000-0005-0000-0000-0000740C0000}"/>
    <cellStyle name="Normal 21 3 2 3" xfId="3979" xr:uid="{00000000-0005-0000-0000-0000750C0000}"/>
    <cellStyle name="Normal 21 3 2 3 2" xfId="3980" xr:uid="{00000000-0005-0000-0000-0000760C0000}"/>
    <cellStyle name="Normal 21 3 2 4" xfId="3981" xr:uid="{00000000-0005-0000-0000-0000770C0000}"/>
    <cellStyle name="Normal 21 3 3" xfId="3982" xr:uid="{00000000-0005-0000-0000-0000780C0000}"/>
    <cellStyle name="Normal 21 3 3 2" xfId="3983" xr:uid="{00000000-0005-0000-0000-0000790C0000}"/>
    <cellStyle name="Normal 21 3 4" xfId="3984" xr:uid="{00000000-0005-0000-0000-00007A0C0000}"/>
    <cellStyle name="Normal 21 3 4 2" xfId="3985" xr:uid="{00000000-0005-0000-0000-00007B0C0000}"/>
    <cellStyle name="Normal 21 3 5" xfId="3986" xr:uid="{00000000-0005-0000-0000-00007C0C0000}"/>
    <cellStyle name="Normal 21 3 6" xfId="9489" xr:uid="{38C086BC-DF9F-42F8-8A0D-34D4E7A1A85F}"/>
    <cellStyle name="Normal 21 4" xfId="3987" xr:uid="{00000000-0005-0000-0000-00007D0C0000}"/>
    <cellStyle name="Normal 21 4 2" xfId="3988" xr:uid="{00000000-0005-0000-0000-00007E0C0000}"/>
    <cellStyle name="Normal 21 4 2 2" xfId="3989" xr:uid="{00000000-0005-0000-0000-00007F0C0000}"/>
    <cellStyle name="Normal 21 4 3" xfId="3990" xr:uid="{00000000-0005-0000-0000-0000800C0000}"/>
    <cellStyle name="Normal 21 4 3 2" xfId="3991" xr:uid="{00000000-0005-0000-0000-0000810C0000}"/>
    <cellStyle name="Normal 21 4 4" xfId="3992" xr:uid="{00000000-0005-0000-0000-0000820C0000}"/>
    <cellStyle name="Normal 21 5" xfId="3993" xr:uid="{00000000-0005-0000-0000-0000830C0000}"/>
    <cellStyle name="Normal 21 5 2" xfId="3994" xr:uid="{00000000-0005-0000-0000-0000840C0000}"/>
    <cellStyle name="Normal 21 6" xfId="3995" xr:uid="{00000000-0005-0000-0000-0000850C0000}"/>
    <cellStyle name="Normal 21 6 2" xfId="3996" xr:uid="{00000000-0005-0000-0000-0000860C0000}"/>
    <cellStyle name="Normal 21 7" xfId="3997" xr:uid="{00000000-0005-0000-0000-0000870C0000}"/>
    <cellStyle name="Normal 21 8" xfId="9129" xr:uid="{4CFAB0E9-D99B-4D40-8233-2768870E1DBF}"/>
    <cellStyle name="Normal 22" xfId="268" xr:uid="{00000000-0005-0000-0000-0000880C0000}"/>
    <cellStyle name="Normal 22 2" xfId="269" xr:uid="{00000000-0005-0000-0000-0000890C0000}"/>
    <cellStyle name="Normal 22 2 2" xfId="3998" xr:uid="{00000000-0005-0000-0000-00008A0C0000}"/>
    <cellStyle name="Normal 22 2 2 2" xfId="3999" xr:uid="{00000000-0005-0000-0000-00008B0C0000}"/>
    <cellStyle name="Normal 22 2 2 2 2" xfId="4000" xr:uid="{00000000-0005-0000-0000-00008C0C0000}"/>
    <cellStyle name="Normal 22 2 2 2 2 2" xfId="4001" xr:uid="{00000000-0005-0000-0000-00008D0C0000}"/>
    <cellStyle name="Normal 22 2 2 2 3" xfId="4002" xr:uid="{00000000-0005-0000-0000-00008E0C0000}"/>
    <cellStyle name="Normal 22 2 2 2 3 2" xfId="4003" xr:uid="{00000000-0005-0000-0000-00008F0C0000}"/>
    <cellStyle name="Normal 22 2 2 2 4" xfId="4004" xr:uid="{00000000-0005-0000-0000-0000900C0000}"/>
    <cellStyle name="Normal 22 2 2 3" xfId="4005" xr:uid="{00000000-0005-0000-0000-0000910C0000}"/>
    <cellStyle name="Normal 22 2 2 3 2" xfId="4006" xr:uid="{00000000-0005-0000-0000-0000920C0000}"/>
    <cellStyle name="Normal 22 2 2 4" xfId="4007" xr:uid="{00000000-0005-0000-0000-0000930C0000}"/>
    <cellStyle name="Normal 22 2 2 4 2" xfId="4008" xr:uid="{00000000-0005-0000-0000-0000940C0000}"/>
    <cellStyle name="Normal 22 2 2 5" xfId="4009" xr:uid="{00000000-0005-0000-0000-0000950C0000}"/>
    <cellStyle name="Normal 22 2 2 6" xfId="9492" xr:uid="{84730F74-4348-4D75-B39D-E809DF8CEAD5}"/>
    <cellStyle name="Normal 22 2 3" xfId="4010" xr:uid="{00000000-0005-0000-0000-0000960C0000}"/>
    <cellStyle name="Normal 22 2 3 2" xfId="4011" xr:uid="{00000000-0005-0000-0000-0000970C0000}"/>
    <cellStyle name="Normal 22 2 3 2 2" xfId="4012" xr:uid="{00000000-0005-0000-0000-0000980C0000}"/>
    <cellStyle name="Normal 22 2 3 3" xfId="4013" xr:uid="{00000000-0005-0000-0000-0000990C0000}"/>
    <cellStyle name="Normal 22 2 3 3 2" xfId="4014" xr:uid="{00000000-0005-0000-0000-00009A0C0000}"/>
    <cellStyle name="Normal 22 2 3 4" xfId="4015" xr:uid="{00000000-0005-0000-0000-00009B0C0000}"/>
    <cellStyle name="Normal 22 2 4" xfId="4016" xr:uid="{00000000-0005-0000-0000-00009C0C0000}"/>
    <cellStyle name="Normal 22 2 4 2" xfId="4017" xr:uid="{00000000-0005-0000-0000-00009D0C0000}"/>
    <cellStyle name="Normal 22 2 5" xfId="4018" xr:uid="{00000000-0005-0000-0000-00009E0C0000}"/>
    <cellStyle name="Normal 22 2 5 2" xfId="4019" xr:uid="{00000000-0005-0000-0000-00009F0C0000}"/>
    <cellStyle name="Normal 22 2 6" xfId="4020" xr:uid="{00000000-0005-0000-0000-0000A00C0000}"/>
    <cellStyle name="Normal 22 2 7" xfId="9132" xr:uid="{E85C4497-8226-4017-A470-10CBC9397B58}"/>
    <cellStyle name="Normal 22 3" xfId="4021" xr:uid="{00000000-0005-0000-0000-0000A10C0000}"/>
    <cellStyle name="Normal 22 3 2" xfId="4022" xr:uid="{00000000-0005-0000-0000-0000A20C0000}"/>
    <cellStyle name="Normal 22 3 2 2" xfId="4023" xr:uid="{00000000-0005-0000-0000-0000A30C0000}"/>
    <cellStyle name="Normal 22 3 2 2 2" xfId="4024" xr:uid="{00000000-0005-0000-0000-0000A40C0000}"/>
    <cellStyle name="Normal 22 3 2 3" xfId="4025" xr:uid="{00000000-0005-0000-0000-0000A50C0000}"/>
    <cellStyle name="Normal 22 3 2 3 2" xfId="4026" xr:uid="{00000000-0005-0000-0000-0000A60C0000}"/>
    <cellStyle name="Normal 22 3 2 4" xfId="4027" xr:uid="{00000000-0005-0000-0000-0000A70C0000}"/>
    <cellStyle name="Normal 22 3 3" xfId="4028" xr:uid="{00000000-0005-0000-0000-0000A80C0000}"/>
    <cellStyle name="Normal 22 3 3 2" xfId="4029" xr:uid="{00000000-0005-0000-0000-0000A90C0000}"/>
    <cellStyle name="Normal 22 3 4" xfId="4030" xr:uid="{00000000-0005-0000-0000-0000AA0C0000}"/>
    <cellStyle name="Normal 22 3 4 2" xfId="4031" xr:uid="{00000000-0005-0000-0000-0000AB0C0000}"/>
    <cellStyle name="Normal 22 3 5" xfId="4032" xr:uid="{00000000-0005-0000-0000-0000AC0C0000}"/>
    <cellStyle name="Normal 22 3 6" xfId="9491" xr:uid="{0DB84D8D-0C6E-49AC-9383-7275FBE0D354}"/>
    <cellStyle name="Normal 22 4" xfId="4033" xr:uid="{00000000-0005-0000-0000-0000AD0C0000}"/>
    <cellStyle name="Normal 22 4 2" xfId="4034" xr:uid="{00000000-0005-0000-0000-0000AE0C0000}"/>
    <cellStyle name="Normal 22 4 2 2" xfId="4035" xr:uid="{00000000-0005-0000-0000-0000AF0C0000}"/>
    <cellStyle name="Normal 22 4 3" xfId="4036" xr:uid="{00000000-0005-0000-0000-0000B00C0000}"/>
    <cellStyle name="Normal 22 4 3 2" xfId="4037" xr:uid="{00000000-0005-0000-0000-0000B10C0000}"/>
    <cellStyle name="Normal 22 4 4" xfId="4038" xr:uid="{00000000-0005-0000-0000-0000B20C0000}"/>
    <cellStyle name="Normal 22 5" xfId="4039" xr:uid="{00000000-0005-0000-0000-0000B30C0000}"/>
    <cellStyle name="Normal 22 5 2" xfId="4040" xr:uid="{00000000-0005-0000-0000-0000B40C0000}"/>
    <cellStyle name="Normal 22 6" xfId="4041" xr:uid="{00000000-0005-0000-0000-0000B50C0000}"/>
    <cellStyle name="Normal 22 6 2" xfId="4042" xr:uid="{00000000-0005-0000-0000-0000B60C0000}"/>
    <cellStyle name="Normal 22 7" xfId="4043" xr:uid="{00000000-0005-0000-0000-0000B70C0000}"/>
    <cellStyle name="Normal 22 8" xfId="9131" xr:uid="{5FC0172C-FD14-4D08-8521-3797800A8E6B}"/>
    <cellStyle name="Normal 23" xfId="270" xr:uid="{00000000-0005-0000-0000-0000B80C0000}"/>
    <cellStyle name="Normal 23 2" xfId="271" xr:uid="{00000000-0005-0000-0000-0000B90C0000}"/>
    <cellStyle name="Normal 23 2 2" xfId="4044" xr:uid="{00000000-0005-0000-0000-0000BA0C0000}"/>
    <cellStyle name="Normal 23 2 2 2" xfId="4045" xr:uid="{00000000-0005-0000-0000-0000BB0C0000}"/>
    <cellStyle name="Normal 23 2 2 2 2" xfId="4046" xr:uid="{00000000-0005-0000-0000-0000BC0C0000}"/>
    <cellStyle name="Normal 23 2 2 2 2 2" xfId="4047" xr:uid="{00000000-0005-0000-0000-0000BD0C0000}"/>
    <cellStyle name="Normal 23 2 2 2 3" xfId="4048" xr:uid="{00000000-0005-0000-0000-0000BE0C0000}"/>
    <cellStyle name="Normal 23 2 2 2 3 2" xfId="4049" xr:uid="{00000000-0005-0000-0000-0000BF0C0000}"/>
    <cellStyle name="Normal 23 2 2 2 4" xfId="4050" xr:uid="{00000000-0005-0000-0000-0000C00C0000}"/>
    <cellStyle name="Normal 23 2 2 3" xfId="4051" xr:uid="{00000000-0005-0000-0000-0000C10C0000}"/>
    <cellStyle name="Normal 23 2 2 3 2" xfId="4052" xr:uid="{00000000-0005-0000-0000-0000C20C0000}"/>
    <cellStyle name="Normal 23 2 2 4" xfId="4053" xr:uid="{00000000-0005-0000-0000-0000C30C0000}"/>
    <cellStyle name="Normal 23 2 2 4 2" xfId="4054" xr:uid="{00000000-0005-0000-0000-0000C40C0000}"/>
    <cellStyle name="Normal 23 2 2 5" xfId="4055" xr:uid="{00000000-0005-0000-0000-0000C50C0000}"/>
    <cellStyle name="Normal 23 2 2 6" xfId="9494" xr:uid="{4E496A76-CD74-4137-84EC-BE7AD3A74C66}"/>
    <cellStyle name="Normal 23 2 3" xfId="4056" xr:uid="{00000000-0005-0000-0000-0000C60C0000}"/>
    <cellStyle name="Normal 23 2 3 2" xfId="4057" xr:uid="{00000000-0005-0000-0000-0000C70C0000}"/>
    <cellStyle name="Normal 23 2 3 2 2" xfId="4058" xr:uid="{00000000-0005-0000-0000-0000C80C0000}"/>
    <cellStyle name="Normal 23 2 3 3" xfId="4059" xr:uid="{00000000-0005-0000-0000-0000C90C0000}"/>
    <cellStyle name="Normal 23 2 3 3 2" xfId="4060" xr:uid="{00000000-0005-0000-0000-0000CA0C0000}"/>
    <cellStyle name="Normal 23 2 3 4" xfId="4061" xr:uid="{00000000-0005-0000-0000-0000CB0C0000}"/>
    <cellStyle name="Normal 23 2 4" xfId="4062" xr:uid="{00000000-0005-0000-0000-0000CC0C0000}"/>
    <cellStyle name="Normal 23 2 4 2" xfId="4063" xr:uid="{00000000-0005-0000-0000-0000CD0C0000}"/>
    <cellStyle name="Normal 23 2 5" xfId="4064" xr:uid="{00000000-0005-0000-0000-0000CE0C0000}"/>
    <cellStyle name="Normal 23 2 5 2" xfId="4065" xr:uid="{00000000-0005-0000-0000-0000CF0C0000}"/>
    <cellStyle name="Normal 23 2 6" xfId="4066" xr:uid="{00000000-0005-0000-0000-0000D00C0000}"/>
    <cellStyle name="Normal 23 2 7" xfId="9134" xr:uid="{A86D3C8A-6B0B-4EC1-BD55-65CEF3D62719}"/>
    <cellStyle name="Normal 23 3" xfId="4067" xr:uid="{00000000-0005-0000-0000-0000D10C0000}"/>
    <cellStyle name="Normal 23 3 2" xfId="4068" xr:uid="{00000000-0005-0000-0000-0000D20C0000}"/>
    <cellStyle name="Normal 23 3 2 2" xfId="4069" xr:uid="{00000000-0005-0000-0000-0000D30C0000}"/>
    <cellStyle name="Normal 23 3 2 2 2" xfId="4070" xr:uid="{00000000-0005-0000-0000-0000D40C0000}"/>
    <cellStyle name="Normal 23 3 2 3" xfId="4071" xr:uid="{00000000-0005-0000-0000-0000D50C0000}"/>
    <cellStyle name="Normal 23 3 2 3 2" xfId="4072" xr:uid="{00000000-0005-0000-0000-0000D60C0000}"/>
    <cellStyle name="Normal 23 3 2 4" xfId="4073" xr:uid="{00000000-0005-0000-0000-0000D70C0000}"/>
    <cellStyle name="Normal 23 3 3" xfId="4074" xr:uid="{00000000-0005-0000-0000-0000D80C0000}"/>
    <cellStyle name="Normal 23 3 3 2" xfId="4075" xr:uid="{00000000-0005-0000-0000-0000D90C0000}"/>
    <cellStyle name="Normal 23 3 4" xfId="4076" xr:uid="{00000000-0005-0000-0000-0000DA0C0000}"/>
    <cellStyle name="Normal 23 3 4 2" xfId="4077" xr:uid="{00000000-0005-0000-0000-0000DB0C0000}"/>
    <cellStyle name="Normal 23 3 5" xfId="4078" xr:uid="{00000000-0005-0000-0000-0000DC0C0000}"/>
    <cellStyle name="Normal 23 3 6" xfId="9493" xr:uid="{7660D0CC-B174-4227-9486-CFC95925095D}"/>
    <cellStyle name="Normal 23 4" xfId="4079" xr:uid="{00000000-0005-0000-0000-0000DD0C0000}"/>
    <cellStyle name="Normal 23 4 2" xfId="4080" xr:uid="{00000000-0005-0000-0000-0000DE0C0000}"/>
    <cellStyle name="Normal 23 4 2 2" xfId="4081" xr:uid="{00000000-0005-0000-0000-0000DF0C0000}"/>
    <cellStyle name="Normal 23 4 3" xfId="4082" xr:uid="{00000000-0005-0000-0000-0000E00C0000}"/>
    <cellStyle name="Normal 23 4 3 2" xfId="4083" xr:uid="{00000000-0005-0000-0000-0000E10C0000}"/>
    <cellStyle name="Normal 23 4 4" xfId="4084" xr:uid="{00000000-0005-0000-0000-0000E20C0000}"/>
    <cellStyle name="Normal 23 5" xfId="4085" xr:uid="{00000000-0005-0000-0000-0000E30C0000}"/>
    <cellStyle name="Normal 23 5 2" xfId="4086" xr:uid="{00000000-0005-0000-0000-0000E40C0000}"/>
    <cellStyle name="Normal 23 6" xfId="4087" xr:uid="{00000000-0005-0000-0000-0000E50C0000}"/>
    <cellStyle name="Normal 23 6 2" xfId="4088" xr:uid="{00000000-0005-0000-0000-0000E60C0000}"/>
    <cellStyle name="Normal 23 7" xfId="4089" xr:uid="{00000000-0005-0000-0000-0000E70C0000}"/>
    <cellStyle name="Normal 23 8" xfId="9133" xr:uid="{626EC769-4E6D-418D-8DEE-A0EC19696810}"/>
    <cellStyle name="Normal 24" xfId="272" xr:uid="{00000000-0005-0000-0000-0000E80C0000}"/>
    <cellStyle name="Normal 24 2" xfId="273" xr:uid="{00000000-0005-0000-0000-0000E90C0000}"/>
    <cellStyle name="Normal 24 2 2" xfId="4090" xr:uid="{00000000-0005-0000-0000-0000EA0C0000}"/>
    <cellStyle name="Normal 24 2 2 2" xfId="4091" xr:uid="{00000000-0005-0000-0000-0000EB0C0000}"/>
    <cellStyle name="Normal 24 2 2 2 2" xfId="4092" xr:uid="{00000000-0005-0000-0000-0000EC0C0000}"/>
    <cellStyle name="Normal 24 2 2 2 2 2" xfId="4093" xr:uid="{00000000-0005-0000-0000-0000ED0C0000}"/>
    <cellStyle name="Normal 24 2 2 2 3" xfId="4094" xr:uid="{00000000-0005-0000-0000-0000EE0C0000}"/>
    <cellStyle name="Normal 24 2 2 2 3 2" xfId="4095" xr:uid="{00000000-0005-0000-0000-0000EF0C0000}"/>
    <cellStyle name="Normal 24 2 2 2 4" xfId="4096" xr:uid="{00000000-0005-0000-0000-0000F00C0000}"/>
    <cellStyle name="Normal 24 2 2 3" xfId="4097" xr:uid="{00000000-0005-0000-0000-0000F10C0000}"/>
    <cellStyle name="Normal 24 2 2 3 2" xfId="4098" xr:uid="{00000000-0005-0000-0000-0000F20C0000}"/>
    <cellStyle name="Normal 24 2 2 4" xfId="4099" xr:uid="{00000000-0005-0000-0000-0000F30C0000}"/>
    <cellStyle name="Normal 24 2 2 4 2" xfId="4100" xr:uid="{00000000-0005-0000-0000-0000F40C0000}"/>
    <cellStyle name="Normal 24 2 2 5" xfId="4101" xr:uid="{00000000-0005-0000-0000-0000F50C0000}"/>
    <cellStyle name="Normal 24 2 2 6" xfId="9496" xr:uid="{F630B854-76BF-4DA7-8D6B-3D8E135C161D}"/>
    <cellStyle name="Normal 24 2 3" xfId="4102" xr:uid="{00000000-0005-0000-0000-0000F60C0000}"/>
    <cellStyle name="Normal 24 2 3 2" xfId="4103" xr:uid="{00000000-0005-0000-0000-0000F70C0000}"/>
    <cellStyle name="Normal 24 2 3 2 2" xfId="4104" xr:uid="{00000000-0005-0000-0000-0000F80C0000}"/>
    <cellStyle name="Normal 24 2 3 3" xfId="4105" xr:uid="{00000000-0005-0000-0000-0000F90C0000}"/>
    <cellStyle name="Normal 24 2 3 3 2" xfId="4106" xr:uid="{00000000-0005-0000-0000-0000FA0C0000}"/>
    <cellStyle name="Normal 24 2 3 4" xfId="4107" xr:uid="{00000000-0005-0000-0000-0000FB0C0000}"/>
    <cellStyle name="Normal 24 2 4" xfId="4108" xr:uid="{00000000-0005-0000-0000-0000FC0C0000}"/>
    <cellStyle name="Normal 24 2 4 2" xfId="4109" xr:uid="{00000000-0005-0000-0000-0000FD0C0000}"/>
    <cellStyle name="Normal 24 2 5" xfId="4110" xr:uid="{00000000-0005-0000-0000-0000FE0C0000}"/>
    <cellStyle name="Normal 24 2 5 2" xfId="4111" xr:uid="{00000000-0005-0000-0000-0000FF0C0000}"/>
    <cellStyle name="Normal 24 2 6" xfId="4112" xr:uid="{00000000-0005-0000-0000-0000000D0000}"/>
    <cellStyle name="Normal 24 2 7" xfId="9136" xr:uid="{6D9A17E9-EA08-45DE-8FD4-CB47FF653BFC}"/>
    <cellStyle name="Normal 24 3" xfId="4113" xr:uid="{00000000-0005-0000-0000-0000010D0000}"/>
    <cellStyle name="Normal 24 3 2" xfId="4114" xr:uid="{00000000-0005-0000-0000-0000020D0000}"/>
    <cellStyle name="Normal 24 3 2 2" xfId="4115" xr:uid="{00000000-0005-0000-0000-0000030D0000}"/>
    <cellStyle name="Normal 24 3 2 2 2" xfId="4116" xr:uid="{00000000-0005-0000-0000-0000040D0000}"/>
    <cellStyle name="Normal 24 3 2 3" xfId="4117" xr:uid="{00000000-0005-0000-0000-0000050D0000}"/>
    <cellStyle name="Normal 24 3 2 3 2" xfId="4118" xr:uid="{00000000-0005-0000-0000-0000060D0000}"/>
    <cellStyle name="Normal 24 3 2 4" xfId="4119" xr:uid="{00000000-0005-0000-0000-0000070D0000}"/>
    <cellStyle name="Normal 24 3 3" xfId="4120" xr:uid="{00000000-0005-0000-0000-0000080D0000}"/>
    <cellStyle name="Normal 24 3 3 2" xfId="4121" xr:uid="{00000000-0005-0000-0000-0000090D0000}"/>
    <cellStyle name="Normal 24 3 4" xfId="4122" xr:uid="{00000000-0005-0000-0000-00000A0D0000}"/>
    <cellStyle name="Normal 24 3 4 2" xfId="4123" xr:uid="{00000000-0005-0000-0000-00000B0D0000}"/>
    <cellStyle name="Normal 24 3 5" xfId="4124" xr:uid="{00000000-0005-0000-0000-00000C0D0000}"/>
    <cellStyle name="Normal 24 3 6" xfId="9495" xr:uid="{F68F9EF0-AD29-4BD8-8988-D264D5E5F4F7}"/>
    <cellStyle name="Normal 24 4" xfId="4125" xr:uid="{00000000-0005-0000-0000-00000D0D0000}"/>
    <cellStyle name="Normal 24 4 2" xfId="4126" xr:uid="{00000000-0005-0000-0000-00000E0D0000}"/>
    <cellStyle name="Normal 24 4 2 2" xfId="4127" xr:uid="{00000000-0005-0000-0000-00000F0D0000}"/>
    <cellStyle name="Normal 24 4 3" xfId="4128" xr:uid="{00000000-0005-0000-0000-0000100D0000}"/>
    <cellStyle name="Normal 24 4 3 2" xfId="4129" xr:uid="{00000000-0005-0000-0000-0000110D0000}"/>
    <cellStyle name="Normal 24 4 4" xfId="4130" xr:uid="{00000000-0005-0000-0000-0000120D0000}"/>
    <cellStyle name="Normal 24 5" xfId="4131" xr:uid="{00000000-0005-0000-0000-0000130D0000}"/>
    <cellStyle name="Normal 24 5 2" xfId="4132" xr:uid="{00000000-0005-0000-0000-0000140D0000}"/>
    <cellStyle name="Normal 24 6" xfId="4133" xr:uid="{00000000-0005-0000-0000-0000150D0000}"/>
    <cellStyle name="Normal 24 6 2" xfId="4134" xr:uid="{00000000-0005-0000-0000-0000160D0000}"/>
    <cellStyle name="Normal 24 7" xfId="4135" xr:uid="{00000000-0005-0000-0000-0000170D0000}"/>
    <cellStyle name="Normal 24 8" xfId="9135" xr:uid="{28D97FBF-7633-4A38-AEE7-070F7258B2FD}"/>
    <cellStyle name="Normal 25" xfId="274" xr:uid="{00000000-0005-0000-0000-0000180D0000}"/>
    <cellStyle name="Normal 25 2" xfId="275" xr:uid="{00000000-0005-0000-0000-0000190D0000}"/>
    <cellStyle name="Normal 25 2 2" xfId="4136" xr:uid="{00000000-0005-0000-0000-00001A0D0000}"/>
    <cellStyle name="Normal 25 2 2 2" xfId="4137" xr:uid="{00000000-0005-0000-0000-00001B0D0000}"/>
    <cellStyle name="Normal 25 2 2 2 2" xfId="4138" xr:uid="{00000000-0005-0000-0000-00001C0D0000}"/>
    <cellStyle name="Normal 25 2 2 2 2 2" xfId="4139" xr:uid="{00000000-0005-0000-0000-00001D0D0000}"/>
    <cellStyle name="Normal 25 2 2 2 3" xfId="4140" xr:uid="{00000000-0005-0000-0000-00001E0D0000}"/>
    <cellStyle name="Normal 25 2 2 2 3 2" xfId="4141" xr:uid="{00000000-0005-0000-0000-00001F0D0000}"/>
    <cellStyle name="Normal 25 2 2 2 4" xfId="4142" xr:uid="{00000000-0005-0000-0000-0000200D0000}"/>
    <cellStyle name="Normal 25 2 2 3" xfId="4143" xr:uid="{00000000-0005-0000-0000-0000210D0000}"/>
    <cellStyle name="Normal 25 2 2 3 2" xfId="4144" xr:uid="{00000000-0005-0000-0000-0000220D0000}"/>
    <cellStyle name="Normal 25 2 2 4" xfId="4145" xr:uid="{00000000-0005-0000-0000-0000230D0000}"/>
    <cellStyle name="Normal 25 2 2 4 2" xfId="4146" xr:uid="{00000000-0005-0000-0000-0000240D0000}"/>
    <cellStyle name="Normal 25 2 2 5" xfId="4147" xr:uid="{00000000-0005-0000-0000-0000250D0000}"/>
    <cellStyle name="Normal 25 2 2 6" xfId="9498" xr:uid="{B078F340-8175-4761-AF6C-74362C42B584}"/>
    <cellStyle name="Normal 25 2 3" xfId="4148" xr:uid="{00000000-0005-0000-0000-0000260D0000}"/>
    <cellStyle name="Normal 25 2 3 2" xfId="4149" xr:uid="{00000000-0005-0000-0000-0000270D0000}"/>
    <cellStyle name="Normal 25 2 3 2 2" xfId="4150" xr:uid="{00000000-0005-0000-0000-0000280D0000}"/>
    <cellStyle name="Normal 25 2 3 3" xfId="4151" xr:uid="{00000000-0005-0000-0000-0000290D0000}"/>
    <cellStyle name="Normal 25 2 3 3 2" xfId="4152" xr:uid="{00000000-0005-0000-0000-00002A0D0000}"/>
    <cellStyle name="Normal 25 2 3 4" xfId="4153" xr:uid="{00000000-0005-0000-0000-00002B0D0000}"/>
    <cellStyle name="Normal 25 2 4" xfId="4154" xr:uid="{00000000-0005-0000-0000-00002C0D0000}"/>
    <cellStyle name="Normal 25 2 4 2" xfId="4155" xr:uid="{00000000-0005-0000-0000-00002D0D0000}"/>
    <cellStyle name="Normal 25 2 5" xfId="4156" xr:uid="{00000000-0005-0000-0000-00002E0D0000}"/>
    <cellStyle name="Normal 25 2 5 2" xfId="4157" xr:uid="{00000000-0005-0000-0000-00002F0D0000}"/>
    <cellStyle name="Normal 25 2 6" xfId="4158" xr:uid="{00000000-0005-0000-0000-0000300D0000}"/>
    <cellStyle name="Normal 25 2 7" xfId="9138" xr:uid="{C0F86D95-6F50-480D-8ADC-DCCCD8812F80}"/>
    <cellStyle name="Normal 25 3" xfId="4159" xr:uid="{00000000-0005-0000-0000-0000310D0000}"/>
    <cellStyle name="Normal 25 3 2" xfId="4160" xr:uid="{00000000-0005-0000-0000-0000320D0000}"/>
    <cellStyle name="Normal 25 3 2 2" xfId="4161" xr:uid="{00000000-0005-0000-0000-0000330D0000}"/>
    <cellStyle name="Normal 25 3 2 2 2" xfId="4162" xr:uid="{00000000-0005-0000-0000-0000340D0000}"/>
    <cellStyle name="Normal 25 3 2 3" xfId="4163" xr:uid="{00000000-0005-0000-0000-0000350D0000}"/>
    <cellStyle name="Normal 25 3 2 3 2" xfId="4164" xr:uid="{00000000-0005-0000-0000-0000360D0000}"/>
    <cellStyle name="Normal 25 3 2 4" xfId="4165" xr:uid="{00000000-0005-0000-0000-0000370D0000}"/>
    <cellStyle name="Normal 25 3 3" xfId="4166" xr:uid="{00000000-0005-0000-0000-0000380D0000}"/>
    <cellStyle name="Normal 25 3 3 2" xfId="4167" xr:uid="{00000000-0005-0000-0000-0000390D0000}"/>
    <cellStyle name="Normal 25 3 4" xfId="4168" xr:uid="{00000000-0005-0000-0000-00003A0D0000}"/>
    <cellStyle name="Normal 25 3 4 2" xfId="4169" xr:uid="{00000000-0005-0000-0000-00003B0D0000}"/>
    <cellStyle name="Normal 25 3 5" xfId="4170" xr:uid="{00000000-0005-0000-0000-00003C0D0000}"/>
    <cellStyle name="Normal 25 3 6" xfId="9497" xr:uid="{09FAE9F5-3D48-4D6D-BE45-941D03D0DD7A}"/>
    <cellStyle name="Normal 25 4" xfId="4171" xr:uid="{00000000-0005-0000-0000-00003D0D0000}"/>
    <cellStyle name="Normal 25 4 2" xfId="4172" xr:uid="{00000000-0005-0000-0000-00003E0D0000}"/>
    <cellStyle name="Normal 25 4 2 2" xfId="4173" xr:uid="{00000000-0005-0000-0000-00003F0D0000}"/>
    <cellStyle name="Normal 25 4 3" xfId="4174" xr:uid="{00000000-0005-0000-0000-0000400D0000}"/>
    <cellStyle name="Normal 25 4 3 2" xfId="4175" xr:uid="{00000000-0005-0000-0000-0000410D0000}"/>
    <cellStyle name="Normal 25 4 4" xfId="4176" xr:uid="{00000000-0005-0000-0000-0000420D0000}"/>
    <cellStyle name="Normal 25 5" xfId="4177" xr:uid="{00000000-0005-0000-0000-0000430D0000}"/>
    <cellStyle name="Normal 25 5 2" xfId="4178" xr:uid="{00000000-0005-0000-0000-0000440D0000}"/>
    <cellStyle name="Normal 25 6" xfId="4179" xr:uid="{00000000-0005-0000-0000-0000450D0000}"/>
    <cellStyle name="Normal 25 6 2" xfId="4180" xr:uid="{00000000-0005-0000-0000-0000460D0000}"/>
    <cellStyle name="Normal 25 7" xfId="4181" xr:uid="{00000000-0005-0000-0000-0000470D0000}"/>
    <cellStyle name="Normal 25 8" xfId="9137" xr:uid="{19CCE729-08FF-4125-80EC-C2C8A9AC3A02}"/>
    <cellStyle name="Normal 26" xfId="276" xr:uid="{00000000-0005-0000-0000-0000480D0000}"/>
    <cellStyle name="Normal 27" xfId="277" xr:uid="{00000000-0005-0000-0000-0000490D0000}"/>
    <cellStyle name="Normal 28" xfId="278" xr:uid="{00000000-0005-0000-0000-00004A0D0000}"/>
    <cellStyle name="Normal 29" xfId="279" xr:uid="{00000000-0005-0000-0000-00004B0D0000}"/>
    <cellStyle name="Normal 29 2" xfId="280" xr:uid="{00000000-0005-0000-0000-00004C0D0000}"/>
    <cellStyle name="Normal 29 2 2" xfId="4182" xr:uid="{00000000-0005-0000-0000-00004D0D0000}"/>
    <cellStyle name="Normal 29 2 2 2" xfId="4183" xr:uid="{00000000-0005-0000-0000-00004E0D0000}"/>
    <cellStyle name="Normal 29 2 2 2 2" xfId="4184" xr:uid="{00000000-0005-0000-0000-00004F0D0000}"/>
    <cellStyle name="Normal 29 2 2 2 2 2" xfId="4185" xr:uid="{00000000-0005-0000-0000-0000500D0000}"/>
    <cellStyle name="Normal 29 2 2 2 3" xfId="4186" xr:uid="{00000000-0005-0000-0000-0000510D0000}"/>
    <cellStyle name="Normal 29 2 2 2 3 2" xfId="4187" xr:uid="{00000000-0005-0000-0000-0000520D0000}"/>
    <cellStyle name="Normal 29 2 2 2 4" xfId="4188" xr:uid="{00000000-0005-0000-0000-0000530D0000}"/>
    <cellStyle name="Normal 29 2 2 3" xfId="4189" xr:uid="{00000000-0005-0000-0000-0000540D0000}"/>
    <cellStyle name="Normal 29 2 2 3 2" xfId="4190" xr:uid="{00000000-0005-0000-0000-0000550D0000}"/>
    <cellStyle name="Normal 29 2 2 4" xfId="4191" xr:uid="{00000000-0005-0000-0000-0000560D0000}"/>
    <cellStyle name="Normal 29 2 2 4 2" xfId="4192" xr:uid="{00000000-0005-0000-0000-0000570D0000}"/>
    <cellStyle name="Normal 29 2 2 5" xfId="4193" xr:uid="{00000000-0005-0000-0000-0000580D0000}"/>
    <cellStyle name="Normal 29 2 2 6" xfId="9499" xr:uid="{520227E9-7E6D-41CC-962B-3B83B0AB2942}"/>
    <cellStyle name="Normal 29 2 3" xfId="4194" xr:uid="{00000000-0005-0000-0000-0000590D0000}"/>
    <cellStyle name="Normal 29 2 3 2" xfId="4195" xr:uid="{00000000-0005-0000-0000-00005A0D0000}"/>
    <cellStyle name="Normal 29 2 3 2 2" xfId="4196" xr:uid="{00000000-0005-0000-0000-00005B0D0000}"/>
    <cellStyle name="Normal 29 2 3 3" xfId="4197" xr:uid="{00000000-0005-0000-0000-00005C0D0000}"/>
    <cellStyle name="Normal 29 2 3 3 2" xfId="4198" xr:uid="{00000000-0005-0000-0000-00005D0D0000}"/>
    <cellStyle name="Normal 29 2 3 4" xfId="4199" xr:uid="{00000000-0005-0000-0000-00005E0D0000}"/>
    <cellStyle name="Normal 29 2 4" xfId="4200" xr:uid="{00000000-0005-0000-0000-00005F0D0000}"/>
    <cellStyle name="Normal 29 2 4 2" xfId="4201" xr:uid="{00000000-0005-0000-0000-0000600D0000}"/>
    <cellStyle name="Normal 29 2 5" xfId="4202" xr:uid="{00000000-0005-0000-0000-0000610D0000}"/>
    <cellStyle name="Normal 29 2 5 2" xfId="4203" xr:uid="{00000000-0005-0000-0000-0000620D0000}"/>
    <cellStyle name="Normal 29 2 6" xfId="4204" xr:uid="{00000000-0005-0000-0000-0000630D0000}"/>
    <cellStyle name="Normal 29 2 7" xfId="9139" xr:uid="{19507D46-EB1E-4247-8E66-62FC1E86CF8E}"/>
    <cellStyle name="Normal 3" xfId="281" xr:uid="{00000000-0005-0000-0000-0000640D0000}"/>
    <cellStyle name="Normal 3 10" xfId="282" xr:uid="{00000000-0005-0000-0000-0000650D0000}"/>
    <cellStyle name="Normal 3 10 2" xfId="4205" xr:uid="{00000000-0005-0000-0000-0000660D0000}"/>
    <cellStyle name="Normal 3 11" xfId="283" xr:uid="{00000000-0005-0000-0000-0000670D0000}"/>
    <cellStyle name="Normal 3 11 2" xfId="4206" xr:uid="{00000000-0005-0000-0000-0000680D0000}"/>
    <cellStyle name="Normal 3 12" xfId="284" xr:uid="{00000000-0005-0000-0000-0000690D0000}"/>
    <cellStyle name="Normal 3 12 2" xfId="4207" xr:uid="{00000000-0005-0000-0000-00006A0D0000}"/>
    <cellStyle name="Normal 3 13" xfId="285" xr:uid="{00000000-0005-0000-0000-00006B0D0000}"/>
    <cellStyle name="Normal 3 13 2" xfId="4208" xr:uid="{00000000-0005-0000-0000-00006C0D0000}"/>
    <cellStyle name="Normal 3 14" xfId="286" xr:uid="{00000000-0005-0000-0000-00006D0D0000}"/>
    <cellStyle name="Normal 3 14 2" xfId="4209" xr:uid="{00000000-0005-0000-0000-00006E0D0000}"/>
    <cellStyle name="Normal 3 15" xfId="287" xr:uid="{00000000-0005-0000-0000-00006F0D0000}"/>
    <cellStyle name="Normal 3 15 2" xfId="4210" xr:uid="{00000000-0005-0000-0000-0000700D0000}"/>
    <cellStyle name="Normal 3 16" xfId="288" xr:uid="{00000000-0005-0000-0000-0000710D0000}"/>
    <cellStyle name="Normal 3 16 2" xfId="4211" xr:uid="{00000000-0005-0000-0000-0000720D0000}"/>
    <cellStyle name="Normal 3 17" xfId="289" xr:uid="{00000000-0005-0000-0000-0000730D0000}"/>
    <cellStyle name="Normal 3 17 2" xfId="4212" xr:uid="{00000000-0005-0000-0000-0000740D0000}"/>
    <cellStyle name="Normal 3 18" xfId="290" xr:uid="{00000000-0005-0000-0000-0000750D0000}"/>
    <cellStyle name="Normal 3 18 2" xfId="4213" xr:uid="{00000000-0005-0000-0000-0000760D0000}"/>
    <cellStyle name="Normal 3 19" xfId="291" xr:uid="{00000000-0005-0000-0000-0000770D0000}"/>
    <cellStyle name="Normal 3 19 2" xfId="4214" xr:uid="{00000000-0005-0000-0000-0000780D0000}"/>
    <cellStyle name="Normal 3 2" xfId="292" xr:uid="{00000000-0005-0000-0000-0000790D0000}"/>
    <cellStyle name="Normal 3 2 10" xfId="293" xr:uid="{00000000-0005-0000-0000-00007A0D0000}"/>
    <cellStyle name="Normal 3 2 10 2" xfId="294" xr:uid="{00000000-0005-0000-0000-00007B0D0000}"/>
    <cellStyle name="Normal 3 2 10 2 2" xfId="4215" xr:uid="{00000000-0005-0000-0000-00007C0D0000}"/>
    <cellStyle name="Normal 3 2 10 2 2 2" xfId="4216" xr:uid="{00000000-0005-0000-0000-00007D0D0000}"/>
    <cellStyle name="Normal 3 2 10 2 2 2 2" xfId="4217" xr:uid="{00000000-0005-0000-0000-00007E0D0000}"/>
    <cellStyle name="Normal 3 2 10 2 2 2 2 2" xfId="4218" xr:uid="{00000000-0005-0000-0000-00007F0D0000}"/>
    <cellStyle name="Normal 3 2 10 2 2 2 3" xfId="4219" xr:uid="{00000000-0005-0000-0000-0000800D0000}"/>
    <cellStyle name="Normal 3 2 10 2 2 2 3 2" xfId="4220" xr:uid="{00000000-0005-0000-0000-0000810D0000}"/>
    <cellStyle name="Normal 3 2 10 2 2 2 4" xfId="4221" xr:uid="{00000000-0005-0000-0000-0000820D0000}"/>
    <cellStyle name="Normal 3 2 10 2 2 3" xfId="4222" xr:uid="{00000000-0005-0000-0000-0000830D0000}"/>
    <cellStyle name="Normal 3 2 10 2 2 3 2" xfId="4223" xr:uid="{00000000-0005-0000-0000-0000840D0000}"/>
    <cellStyle name="Normal 3 2 10 2 2 4" xfId="4224" xr:uid="{00000000-0005-0000-0000-0000850D0000}"/>
    <cellStyle name="Normal 3 2 10 2 2 4 2" xfId="4225" xr:uid="{00000000-0005-0000-0000-0000860D0000}"/>
    <cellStyle name="Normal 3 2 10 2 2 5" xfId="4226" xr:uid="{00000000-0005-0000-0000-0000870D0000}"/>
    <cellStyle name="Normal 3 2 10 2 2 6" xfId="9501" xr:uid="{985E2C22-8197-44C4-9638-6EDFAF636A12}"/>
    <cellStyle name="Normal 3 2 10 2 3" xfId="4227" xr:uid="{00000000-0005-0000-0000-0000880D0000}"/>
    <cellStyle name="Normal 3 2 10 2 3 2" xfId="4228" xr:uid="{00000000-0005-0000-0000-0000890D0000}"/>
    <cellStyle name="Normal 3 2 10 2 3 2 2" xfId="4229" xr:uid="{00000000-0005-0000-0000-00008A0D0000}"/>
    <cellStyle name="Normal 3 2 10 2 3 3" xfId="4230" xr:uid="{00000000-0005-0000-0000-00008B0D0000}"/>
    <cellStyle name="Normal 3 2 10 2 3 3 2" xfId="4231" xr:uid="{00000000-0005-0000-0000-00008C0D0000}"/>
    <cellStyle name="Normal 3 2 10 2 3 4" xfId="4232" xr:uid="{00000000-0005-0000-0000-00008D0D0000}"/>
    <cellStyle name="Normal 3 2 10 2 4" xfId="4233" xr:uid="{00000000-0005-0000-0000-00008E0D0000}"/>
    <cellStyle name="Normal 3 2 10 2 4 2" xfId="4234" xr:uid="{00000000-0005-0000-0000-00008F0D0000}"/>
    <cellStyle name="Normal 3 2 10 2 5" xfId="4235" xr:uid="{00000000-0005-0000-0000-0000900D0000}"/>
    <cellStyle name="Normal 3 2 10 2 5 2" xfId="4236" xr:uid="{00000000-0005-0000-0000-0000910D0000}"/>
    <cellStyle name="Normal 3 2 10 2 6" xfId="4237" xr:uid="{00000000-0005-0000-0000-0000920D0000}"/>
    <cellStyle name="Normal 3 2 10 2 7" xfId="9141" xr:uid="{9F268E94-4EEB-4E79-8CA4-89E7F13D5BE8}"/>
    <cellStyle name="Normal 3 2 10 3" xfId="4238" xr:uid="{00000000-0005-0000-0000-0000930D0000}"/>
    <cellStyle name="Normal 3 2 10 3 2" xfId="4239" xr:uid="{00000000-0005-0000-0000-0000940D0000}"/>
    <cellStyle name="Normal 3 2 10 3 2 2" xfId="4240" xr:uid="{00000000-0005-0000-0000-0000950D0000}"/>
    <cellStyle name="Normal 3 2 10 3 2 2 2" xfId="4241" xr:uid="{00000000-0005-0000-0000-0000960D0000}"/>
    <cellStyle name="Normal 3 2 10 3 2 3" xfId="4242" xr:uid="{00000000-0005-0000-0000-0000970D0000}"/>
    <cellStyle name="Normal 3 2 10 3 2 3 2" xfId="4243" xr:uid="{00000000-0005-0000-0000-0000980D0000}"/>
    <cellStyle name="Normal 3 2 10 3 2 4" xfId="4244" xr:uid="{00000000-0005-0000-0000-0000990D0000}"/>
    <cellStyle name="Normal 3 2 10 3 3" xfId="4245" xr:uid="{00000000-0005-0000-0000-00009A0D0000}"/>
    <cellStyle name="Normal 3 2 10 3 3 2" xfId="4246" xr:uid="{00000000-0005-0000-0000-00009B0D0000}"/>
    <cellStyle name="Normal 3 2 10 3 4" xfId="4247" xr:uid="{00000000-0005-0000-0000-00009C0D0000}"/>
    <cellStyle name="Normal 3 2 10 3 4 2" xfId="4248" xr:uid="{00000000-0005-0000-0000-00009D0D0000}"/>
    <cellStyle name="Normal 3 2 10 3 5" xfId="4249" xr:uid="{00000000-0005-0000-0000-00009E0D0000}"/>
    <cellStyle name="Normal 3 2 10 3 6" xfId="9500" xr:uid="{ADF29B7E-95F0-4A26-9C7C-3D2EC8FF6791}"/>
    <cellStyle name="Normal 3 2 10 4" xfId="4250" xr:uid="{00000000-0005-0000-0000-00009F0D0000}"/>
    <cellStyle name="Normal 3 2 10 4 2" xfId="4251" xr:uid="{00000000-0005-0000-0000-0000A00D0000}"/>
    <cellStyle name="Normal 3 2 10 4 2 2" xfId="4252" xr:uid="{00000000-0005-0000-0000-0000A10D0000}"/>
    <cellStyle name="Normal 3 2 10 4 3" xfId="4253" xr:uid="{00000000-0005-0000-0000-0000A20D0000}"/>
    <cellStyle name="Normal 3 2 10 4 3 2" xfId="4254" xr:uid="{00000000-0005-0000-0000-0000A30D0000}"/>
    <cellStyle name="Normal 3 2 10 4 4" xfId="4255" xr:uid="{00000000-0005-0000-0000-0000A40D0000}"/>
    <cellStyle name="Normal 3 2 10 5" xfId="4256" xr:uid="{00000000-0005-0000-0000-0000A50D0000}"/>
    <cellStyle name="Normal 3 2 10 5 2" xfId="4257" xr:uid="{00000000-0005-0000-0000-0000A60D0000}"/>
    <cellStyle name="Normal 3 2 10 6" xfId="4258" xr:uid="{00000000-0005-0000-0000-0000A70D0000}"/>
    <cellStyle name="Normal 3 2 10 6 2" xfId="4259" xr:uid="{00000000-0005-0000-0000-0000A80D0000}"/>
    <cellStyle name="Normal 3 2 10 7" xfId="4260" xr:uid="{00000000-0005-0000-0000-0000A90D0000}"/>
    <cellStyle name="Normal 3 2 10 8" xfId="9140" xr:uid="{B44AD4B7-38D8-492B-A759-F832CB616839}"/>
    <cellStyle name="Normal 3 2 11" xfId="295" xr:uid="{00000000-0005-0000-0000-0000AA0D0000}"/>
    <cellStyle name="Normal 3 2 11 2" xfId="296" xr:uid="{00000000-0005-0000-0000-0000AB0D0000}"/>
    <cellStyle name="Normal 3 2 11 2 2" xfId="4261" xr:uid="{00000000-0005-0000-0000-0000AC0D0000}"/>
    <cellStyle name="Normal 3 2 11 2 2 2" xfId="4262" xr:uid="{00000000-0005-0000-0000-0000AD0D0000}"/>
    <cellStyle name="Normal 3 2 11 2 2 2 2" xfId="4263" xr:uid="{00000000-0005-0000-0000-0000AE0D0000}"/>
    <cellStyle name="Normal 3 2 11 2 2 2 2 2" xfId="4264" xr:uid="{00000000-0005-0000-0000-0000AF0D0000}"/>
    <cellStyle name="Normal 3 2 11 2 2 2 3" xfId="4265" xr:uid="{00000000-0005-0000-0000-0000B00D0000}"/>
    <cellStyle name="Normal 3 2 11 2 2 2 3 2" xfId="4266" xr:uid="{00000000-0005-0000-0000-0000B10D0000}"/>
    <cellStyle name="Normal 3 2 11 2 2 2 4" xfId="4267" xr:uid="{00000000-0005-0000-0000-0000B20D0000}"/>
    <cellStyle name="Normal 3 2 11 2 2 3" xfId="4268" xr:uid="{00000000-0005-0000-0000-0000B30D0000}"/>
    <cellStyle name="Normal 3 2 11 2 2 3 2" xfId="4269" xr:uid="{00000000-0005-0000-0000-0000B40D0000}"/>
    <cellStyle name="Normal 3 2 11 2 2 4" xfId="4270" xr:uid="{00000000-0005-0000-0000-0000B50D0000}"/>
    <cellStyle name="Normal 3 2 11 2 2 4 2" xfId="4271" xr:uid="{00000000-0005-0000-0000-0000B60D0000}"/>
    <cellStyle name="Normal 3 2 11 2 2 5" xfId="4272" xr:uid="{00000000-0005-0000-0000-0000B70D0000}"/>
    <cellStyle name="Normal 3 2 11 2 2 6" xfId="9503" xr:uid="{8158AEC9-D7D3-4332-891A-55FAB786B821}"/>
    <cellStyle name="Normal 3 2 11 2 3" xfId="4273" xr:uid="{00000000-0005-0000-0000-0000B80D0000}"/>
    <cellStyle name="Normal 3 2 11 2 3 2" xfId="4274" xr:uid="{00000000-0005-0000-0000-0000B90D0000}"/>
    <cellStyle name="Normal 3 2 11 2 3 2 2" xfId="4275" xr:uid="{00000000-0005-0000-0000-0000BA0D0000}"/>
    <cellStyle name="Normal 3 2 11 2 3 3" xfId="4276" xr:uid="{00000000-0005-0000-0000-0000BB0D0000}"/>
    <cellStyle name="Normal 3 2 11 2 3 3 2" xfId="4277" xr:uid="{00000000-0005-0000-0000-0000BC0D0000}"/>
    <cellStyle name="Normal 3 2 11 2 3 4" xfId="4278" xr:uid="{00000000-0005-0000-0000-0000BD0D0000}"/>
    <cellStyle name="Normal 3 2 11 2 4" xfId="4279" xr:uid="{00000000-0005-0000-0000-0000BE0D0000}"/>
    <cellStyle name="Normal 3 2 11 2 4 2" xfId="4280" xr:uid="{00000000-0005-0000-0000-0000BF0D0000}"/>
    <cellStyle name="Normal 3 2 11 2 5" xfId="4281" xr:uid="{00000000-0005-0000-0000-0000C00D0000}"/>
    <cellStyle name="Normal 3 2 11 2 5 2" xfId="4282" xr:uid="{00000000-0005-0000-0000-0000C10D0000}"/>
    <cellStyle name="Normal 3 2 11 2 6" xfId="4283" xr:uid="{00000000-0005-0000-0000-0000C20D0000}"/>
    <cellStyle name="Normal 3 2 11 2 7" xfId="9143" xr:uid="{9462B6B4-4BD9-4F50-B025-AD81F7622FA6}"/>
    <cellStyle name="Normal 3 2 11 3" xfId="4284" xr:uid="{00000000-0005-0000-0000-0000C30D0000}"/>
    <cellStyle name="Normal 3 2 11 3 2" xfId="4285" xr:uid="{00000000-0005-0000-0000-0000C40D0000}"/>
    <cellStyle name="Normal 3 2 11 3 2 2" xfId="4286" xr:uid="{00000000-0005-0000-0000-0000C50D0000}"/>
    <cellStyle name="Normal 3 2 11 3 2 2 2" xfId="4287" xr:uid="{00000000-0005-0000-0000-0000C60D0000}"/>
    <cellStyle name="Normal 3 2 11 3 2 3" xfId="4288" xr:uid="{00000000-0005-0000-0000-0000C70D0000}"/>
    <cellStyle name="Normal 3 2 11 3 2 3 2" xfId="4289" xr:uid="{00000000-0005-0000-0000-0000C80D0000}"/>
    <cellStyle name="Normal 3 2 11 3 2 4" xfId="4290" xr:uid="{00000000-0005-0000-0000-0000C90D0000}"/>
    <cellStyle name="Normal 3 2 11 3 3" xfId="4291" xr:uid="{00000000-0005-0000-0000-0000CA0D0000}"/>
    <cellStyle name="Normal 3 2 11 3 3 2" xfId="4292" xr:uid="{00000000-0005-0000-0000-0000CB0D0000}"/>
    <cellStyle name="Normal 3 2 11 3 4" xfId="4293" xr:uid="{00000000-0005-0000-0000-0000CC0D0000}"/>
    <cellStyle name="Normal 3 2 11 3 4 2" xfId="4294" xr:uid="{00000000-0005-0000-0000-0000CD0D0000}"/>
    <cellStyle name="Normal 3 2 11 3 5" xfId="4295" xr:uid="{00000000-0005-0000-0000-0000CE0D0000}"/>
    <cellStyle name="Normal 3 2 11 3 6" xfId="9502" xr:uid="{9378E478-DA1C-4764-944B-631722D70911}"/>
    <cellStyle name="Normal 3 2 11 4" xfId="4296" xr:uid="{00000000-0005-0000-0000-0000CF0D0000}"/>
    <cellStyle name="Normal 3 2 11 4 2" xfId="4297" xr:uid="{00000000-0005-0000-0000-0000D00D0000}"/>
    <cellStyle name="Normal 3 2 11 4 2 2" xfId="4298" xr:uid="{00000000-0005-0000-0000-0000D10D0000}"/>
    <cellStyle name="Normal 3 2 11 4 3" xfId="4299" xr:uid="{00000000-0005-0000-0000-0000D20D0000}"/>
    <cellStyle name="Normal 3 2 11 4 3 2" xfId="4300" xr:uid="{00000000-0005-0000-0000-0000D30D0000}"/>
    <cellStyle name="Normal 3 2 11 4 4" xfId="4301" xr:uid="{00000000-0005-0000-0000-0000D40D0000}"/>
    <cellStyle name="Normal 3 2 11 5" xfId="4302" xr:uid="{00000000-0005-0000-0000-0000D50D0000}"/>
    <cellStyle name="Normal 3 2 11 5 2" xfId="4303" xr:uid="{00000000-0005-0000-0000-0000D60D0000}"/>
    <cellStyle name="Normal 3 2 11 6" xfId="4304" xr:uid="{00000000-0005-0000-0000-0000D70D0000}"/>
    <cellStyle name="Normal 3 2 11 6 2" xfId="4305" xr:uid="{00000000-0005-0000-0000-0000D80D0000}"/>
    <cellStyle name="Normal 3 2 11 7" xfId="4306" xr:uid="{00000000-0005-0000-0000-0000D90D0000}"/>
    <cellStyle name="Normal 3 2 11 8" xfId="9142" xr:uid="{D4B6D669-DAE4-42D3-A384-BBF317409D32}"/>
    <cellStyle name="Normal 3 2 12" xfId="297" xr:uid="{00000000-0005-0000-0000-0000DA0D0000}"/>
    <cellStyle name="Normal 3 2 12 2" xfId="298" xr:uid="{00000000-0005-0000-0000-0000DB0D0000}"/>
    <cellStyle name="Normal 3 2 12 2 2" xfId="4307" xr:uid="{00000000-0005-0000-0000-0000DC0D0000}"/>
    <cellStyle name="Normal 3 2 12 2 2 2" xfId="4308" xr:uid="{00000000-0005-0000-0000-0000DD0D0000}"/>
    <cellStyle name="Normal 3 2 12 2 2 2 2" xfId="4309" xr:uid="{00000000-0005-0000-0000-0000DE0D0000}"/>
    <cellStyle name="Normal 3 2 12 2 2 2 2 2" xfId="4310" xr:uid="{00000000-0005-0000-0000-0000DF0D0000}"/>
    <cellStyle name="Normal 3 2 12 2 2 2 3" xfId="4311" xr:uid="{00000000-0005-0000-0000-0000E00D0000}"/>
    <cellStyle name="Normal 3 2 12 2 2 2 3 2" xfId="4312" xr:uid="{00000000-0005-0000-0000-0000E10D0000}"/>
    <cellStyle name="Normal 3 2 12 2 2 2 4" xfId="4313" xr:uid="{00000000-0005-0000-0000-0000E20D0000}"/>
    <cellStyle name="Normal 3 2 12 2 2 3" xfId="4314" xr:uid="{00000000-0005-0000-0000-0000E30D0000}"/>
    <cellStyle name="Normal 3 2 12 2 2 3 2" xfId="4315" xr:uid="{00000000-0005-0000-0000-0000E40D0000}"/>
    <cellStyle name="Normal 3 2 12 2 2 4" xfId="4316" xr:uid="{00000000-0005-0000-0000-0000E50D0000}"/>
    <cellStyle name="Normal 3 2 12 2 2 4 2" xfId="4317" xr:uid="{00000000-0005-0000-0000-0000E60D0000}"/>
    <cellStyle name="Normal 3 2 12 2 2 5" xfId="4318" xr:uid="{00000000-0005-0000-0000-0000E70D0000}"/>
    <cellStyle name="Normal 3 2 12 2 2 6" xfId="9505" xr:uid="{5551D892-5F28-4F43-A431-330CA7C3FDC3}"/>
    <cellStyle name="Normal 3 2 12 2 3" xfId="4319" xr:uid="{00000000-0005-0000-0000-0000E80D0000}"/>
    <cellStyle name="Normal 3 2 12 2 3 2" xfId="4320" xr:uid="{00000000-0005-0000-0000-0000E90D0000}"/>
    <cellStyle name="Normal 3 2 12 2 3 2 2" xfId="4321" xr:uid="{00000000-0005-0000-0000-0000EA0D0000}"/>
    <cellStyle name="Normal 3 2 12 2 3 3" xfId="4322" xr:uid="{00000000-0005-0000-0000-0000EB0D0000}"/>
    <cellStyle name="Normal 3 2 12 2 3 3 2" xfId="4323" xr:uid="{00000000-0005-0000-0000-0000EC0D0000}"/>
    <cellStyle name="Normal 3 2 12 2 3 4" xfId="4324" xr:uid="{00000000-0005-0000-0000-0000ED0D0000}"/>
    <cellStyle name="Normal 3 2 12 2 4" xfId="4325" xr:uid="{00000000-0005-0000-0000-0000EE0D0000}"/>
    <cellStyle name="Normal 3 2 12 2 4 2" xfId="4326" xr:uid="{00000000-0005-0000-0000-0000EF0D0000}"/>
    <cellStyle name="Normal 3 2 12 2 5" xfId="4327" xr:uid="{00000000-0005-0000-0000-0000F00D0000}"/>
    <cellStyle name="Normal 3 2 12 2 5 2" xfId="4328" xr:uid="{00000000-0005-0000-0000-0000F10D0000}"/>
    <cellStyle name="Normal 3 2 12 2 6" xfId="4329" xr:uid="{00000000-0005-0000-0000-0000F20D0000}"/>
    <cellStyle name="Normal 3 2 12 2 7" xfId="9145" xr:uid="{D4158A3E-0159-4194-96A4-8C19A4EE8EE6}"/>
    <cellStyle name="Normal 3 2 12 3" xfId="4330" xr:uid="{00000000-0005-0000-0000-0000F30D0000}"/>
    <cellStyle name="Normal 3 2 12 3 2" xfId="4331" xr:uid="{00000000-0005-0000-0000-0000F40D0000}"/>
    <cellStyle name="Normal 3 2 12 3 2 2" xfId="4332" xr:uid="{00000000-0005-0000-0000-0000F50D0000}"/>
    <cellStyle name="Normal 3 2 12 3 2 2 2" xfId="4333" xr:uid="{00000000-0005-0000-0000-0000F60D0000}"/>
    <cellStyle name="Normal 3 2 12 3 2 3" xfId="4334" xr:uid="{00000000-0005-0000-0000-0000F70D0000}"/>
    <cellStyle name="Normal 3 2 12 3 2 3 2" xfId="4335" xr:uid="{00000000-0005-0000-0000-0000F80D0000}"/>
    <cellStyle name="Normal 3 2 12 3 2 4" xfId="4336" xr:uid="{00000000-0005-0000-0000-0000F90D0000}"/>
    <cellStyle name="Normal 3 2 12 3 3" xfId="4337" xr:uid="{00000000-0005-0000-0000-0000FA0D0000}"/>
    <cellStyle name="Normal 3 2 12 3 3 2" xfId="4338" xr:uid="{00000000-0005-0000-0000-0000FB0D0000}"/>
    <cellStyle name="Normal 3 2 12 3 4" xfId="4339" xr:uid="{00000000-0005-0000-0000-0000FC0D0000}"/>
    <cellStyle name="Normal 3 2 12 3 4 2" xfId="4340" xr:uid="{00000000-0005-0000-0000-0000FD0D0000}"/>
    <cellStyle name="Normal 3 2 12 3 5" xfId="4341" xr:uid="{00000000-0005-0000-0000-0000FE0D0000}"/>
    <cellStyle name="Normal 3 2 12 3 6" xfId="9504" xr:uid="{54DCA262-C373-469C-831A-1774DBDDE5FA}"/>
    <cellStyle name="Normal 3 2 12 4" xfId="4342" xr:uid="{00000000-0005-0000-0000-0000FF0D0000}"/>
    <cellStyle name="Normal 3 2 12 4 2" xfId="4343" xr:uid="{00000000-0005-0000-0000-0000000E0000}"/>
    <cellStyle name="Normal 3 2 12 4 2 2" xfId="4344" xr:uid="{00000000-0005-0000-0000-0000010E0000}"/>
    <cellStyle name="Normal 3 2 12 4 3" xfId="4345" xr:uid="{00000000-0005-0000-0000-0000020E0000}"/>
    <cellStyle name="Normal 3 2 12 4 3 2" xfId="4346" xr:uid="{00000000-0005-0000-0000-0000030E0000}"/>
    <cellStyle name="Normal 3 2 12 4 4" xfId="4347" xr:uid="{00000000-0005-0000-0000-0000040E0000}"/>
    <cellStyle name="Normal 3 2 12 5" xfId="4348" xr:uid="{00000000-0005-0000-0000-0000050E0000}"/>
    <cellStyle name="Normal 3 2 12 5 2" xfId="4349" xr:uid="{00000000-0005-0000-0000-0000060E0000}"/>
    <cellStyle name="Normal 3 2 12 6" xfId="4350" xr:uid="{00000000-0005-0000-0000-0000070E0000}"/>
    <cellStyle name="Normal 3 2 12 6 2" xfId="4351" xr:uid="{00000000-0005-0000-0000-0000080E0000}"/>
    <cellStyle name="Normal 3 2 12 7" xfId="4352" xr:uid="{00000000-0005-0000-0000-0000090E0000}"/>
    <cellStyle name="Normal 3 2 12 8" xfId="9144" xr:uid="{CECDD838-E753-4BC0-BC0A-9270FBD7D085}"/>
    <cellStyle name="Normal 3 2 13" xfId="299" xr:uid="{00000000-0005-0000-0000-00000A0E0000}"/>
    <cellStyle name="Normal 3 2 13 2" xfId="300" xr:uid="{00000000-0005-0000-0000-00000B0E0000}"/>
    <cellStyle name="Normal 3 2 13 2 2" xfId="4353" xr:uid="{00000000-0005-0000-0000-00000C0E0000}"/>
    <cellStyle name="Normal 3 2 13 2 2 2" xfId="4354" xr:uid="{00000000-0005-0000-0000-00000D0E0000}"/>
    <cellStyle name="Normal 3 2 13 2 2 2 2" xfId="4355" xr:uid="{00000000-0005-0000-0000-00000E0E0000}"/>
    <cellStyle name="Normal 3 2 13 2 2 2 2 2" xfId="4356" xr:uid="{00000000-0005-0000-0000-00000F0E0000}"/>
    <cellStyle name="Normal 3 2 13 2 2 2 3" xfId="4357" xr:uid="{00000000-0005-0000-0000-0000100E0000}"/>
    <cellStyle name="Normal 3 2 13 2 2 2 3 2" xfId="4358" xr:uid="{00000000-0005-0000-0000-0000110E0000}"/>
    <cellStyle name="Normal 3 2 13 2 2 2 4" xfId="4359" xr:uid="{00000000-0005-0000-0000-0000120E0000}"/>
    <cellStyle name="Normal 3 2 13 2 2 3" xfId="4360" xr:uid="{00000000-0005-0000-0000-0000130E0000}"/>
    <cellStyle name="Normal 3 2 13 2 2 3 2" xfId="4361" xr:uid="{00000000-0005-0000-0000-0000140E0000}"/>
    <cellStyle name="Normal 3 2 13 2 2 4" xfId="4362" xr:uid="{00000000-0005-0000-0000-0000150E0000}"/>
    <cellStyle name="Normal 3 2 13 2 2 4 2" xfId="4363" xr:uid="{00000000-0005-0000-0000-0000160E0000}"/>
    <cellStyle name="Normal 3 2 13 2 2 5" xfId="4364" xr:uid="{00000000-0005-0000-0000-0000170E0000}"/>
    <cellStyle name="Normal 3 2 13 2 2 6" xfId="9507" xr:uid="{D98AD8AD-1C99-44EF-84AD-8EFB3BFD16AA}"/>
    <cellStyle name="Normal 3 2 13 2 3" xfId="4365" xr:uid="{00000000-0005-0000-0000-0000180E0000}"/>
    <cellStyle name="Normal 3 2 13 2 3 2" xfId="4366" xr:uid="{00000000-0005-0000-0000-0000190E0000}"/>
    <cellStyle name="Normal 3 2 13 2 3 2 2" xfId="4367" xr:uid="{00000000-0005-0000-0000-00001A0E0000}"/>
    <cellStyle name="Normal 3 2 13 2 3 3" xfId="4368" xr:uid="{00000000-0005-0000-0000-00001B0E0000}"/>
    <cellStyle name="Normal 3 2 13 2 3 3 2" xfId="4369" xr:uid="{00000000-0005-0000-0000-00001C0E0000}"/>
    <cellStyle name="Normal 3 2 13 2 3 4" xfId="4370" xr:uid="{00000000-0005-0000-0000-00001D0E0000}"/>
    <cellStyle name="Normal 3 2 13 2 4" xfId="4371" xr:uid="{00000000-0005-0000-0000-00001E0E0000}"/>
    <cellStyle name="Normal 3 2 13 2 4 2" xfId="4372" xr:uid="{00000000-0005-0000-0000-00001F0E0000}"/>
    <cellStyle name="Normal 3 2 13 2 5" xfId="4373" xr:uid="{00000000-0005-0000-0000-0000200E0000}"/>
    <cellStyle name="Normal 3 2 13 2 5 2" xfId="4374" xr:uid="{00000000-0005-0000-0000-0000210E0000}"/>
    <cellStyle name="Normal 3 2 13 2 6" xfId="4375" xr:uid="{00000000-0005-0000-0000-0000220E0000}"/>
    <cellStyle name="Normal 3 2 13 2 7" xfId="9147" xr:uid="{52C27118-A267-4A38-B0E7-3A7ACFB8E3E9}"/>
    <cellStyle name="Normal 3 2 13 3" xfId="4376" xr:uid="{00000000-0005-0000-0000-0000230E0000}"/>
    <cellStyle name="Normal 3 2 13 3 2" xfId="4377" xr:uid="{00000000-0005-0000-0000-0000240E0000}"/>
    <cellStyle name="Normal 3 2 13 3 2 2" xfId="4378" xr:uid="{00000000-0005-0000-0000-0000250E0000}"/>
    <cellStyle name="Normal 3 2 13 3 2 2 2" xfId="4379" xr:uid="{00000000-0005-0000-0000-0000260E0000}"/>
    <cellStyle name="Normal 3 2 13 3 2 3" xfId="4380" xr:uid="{00000000-0005-0000-0000-0000270E0000}"/>
    <cellStyle name="Normal 3 2 13 3 2 3 2" xfId="4381" xr:uid="{00000000-0005-0000-0000-0000280E0000}"/>
    <cellStyle name="Normal 3 2 13 3 2 4" xfId="4382" xr:uid="{00000000-0005-0000-0000-0000290E0000}"/>
    <cellStyle name="Normal 3 2 13 3 3" xfId="4383" xr:uid="{00000000-0005-0000-0000-00002A0E0000}"/>
    <cellStyle name="Normal 3 2 13 3 3 2" xfId="4384" xr:uid="{00000000-0005-0000-0000-00002B0E0000}"/>
    <cellStyle name="Normal 3 2 13 3 4" xfId="4385" xr:uid="{00000000-0005-0000-0000-00002C0E0000}"/>
    <cellStyle name="Normal 3 2 13 3 4 2" xfId="4386" xr:uid="{00000000-0005-0000-0000-00002D0E0000}"/>
    <cellStyle name="Normal 3 2 13 3 5" xfId="4387" xr:uid="{00000000-0005-0000-0000-00002E0E0000}"/>
    <cellStyle name="Normal 3 2 13 3 6" xfId="9506" xr:uid="{4AE80BE5-2A94-47BE-B230-DBC274D588DA}"/>
    <cellStyle name="Normal 3 2 13 4" xfId="4388" xr:uid="{00000000-0005-0000-0000-00002F0E0000}"/>
    <cellStyle name="Normal 3 2 13 4 2" xfId="4389" xr:uid="{00000000-0005-0000-0000-0000300E0000}"/>
    <cellStyle name="Normal 3 2 13 4 2 2" xfId="4390" xr:uid="{00000000-0005-0000-0000-0000310E0000}"/>
    <cellStyle name="Normal 3 2 13 4 3" xfId="4391" xr:uid="{00000000-0005-0000-0000-0000320E0000}"/>
    <cellStyle name="Normal 3 2 13 4 3 2" xfId="4392" xr:uid="{00000000-0005-0000-0000-0000330E0000}"/>
    <cellStyle name="Normal 3 2 13 4 4" xfId="4393" xr:uid="{00000000-0005-0000-0000-0000340E0000}"/>
    <cellStyle name="Normal 3 2 13 5" xfId="4394" xr:uid="{00000000-0005-0000-0000-0000350E0000}"/>
    <cellStyle name="Normal 3 2 13 5 2" xfId="4395" xr:uid="{00000000-0005-0000-0000-0000360E0000}"/>
    <cellStyle name="Normal 3 2 13 6" xfId="4396" xr:uid="{00000000-0005-0000-0000-0000370E0000}"/>
    <cellStyle name="Normal 3 2 13 6 2" xfId="4397" xr:uid="{00000000-0005-0000-0000-0000380E0000}"/>
    <cellStyle name="Normal 3 2 13 7" xfId="4398" xr:uid="{00000000-0005-0000-0000-0000390E0000}"/>
    <cellStyle name="Normal 3 2 13 8" xfId="9146" xr:uid="{A3E0C623-B69A-4FB5-9766-757A014DCC3A}"/>
    <cellStyle name="Normal 3 2 14" xfId="301" xr:uid="{00000000-0005-0000-0000-00003A0E0000}"/>
    <cellStyle name="Normal 3 2 14 2" xfId="302" xr:uid="{00000000-0005-0000-0000-00003B0E0000}"/>
    <cellStyle name="Normal 3 2 14 2 2" xfId="4399" xr:uid="{00000000-0005-0000-0000-00003C0E0000}"/>
    <cellStyle name="Normal 3 2 14 2 2 2" xfId="4400" xr:uid="{00000000-0005-0000-0000-00003D0E0000}"/>
    <cellStyle name="Normal 3 2 14 2 2 2 2" xfId="4401" xr:uid="{00000000-0005-0000-0000-00003E0E0000}"/>
    <cellStyle name="Normal 3 2 14 2 2 2 2 2" xfId="4402" xr:uid="{00000000-0005-0000-0000-00003F0E0000}"/>
    <cellStyle name="Normal 3 2 14 2 2 2 3" xfId="4403" xr:uid="{00000000-0005-0000-0000-0000400E0000}"/>
    <cellStyle name="Normal 3 2 14 2 2 2 3 2" xfId="4404" xr:uid="{00000000-0005-0000-0000-0000410E0000}"/>
    <cellStyle name="Normal 3 2 14 2 2 2 4" xfId="4405" xr:uid="{00000000-0005-0000-0000-0000420E0000}"/>
    <cellStyle name="Normal 3 2 14 2 2 3" xfId="4406" xr:uid="{00000000-0005-0000-0000-0000430E0000}"/>
    <cellStyle name="Normal 3 2 14 2 2 3 2" xfId="4407" xr:uid="{00000000-0005-0000-0000-0000440E0000}"/>
    <cellStyle name="Normal 3 2 14 2 2 4" xfId="4408" xr:uid="{00000000-0005-0000-0000-0000450E0000}"/>
    <cellStyle name="Normal 3 2 14 2 2 4 2" xfId="4409" xr:uid="{00000000-0005-0000-0000-0000460E0000}"/>
    <cellStyle name="Normal 3 2 14 2 2 5" xfId="4410" xr:uid="{00000000-0005-0000-0000-0000470E0000}"/>
    <cellStyle name="Normal 3 2 14 2 2 6" xfId="9509" xr:uid="{C09E9B18-4017-4420-BC1A-8F0A03256A25}"/>
    <cellStyle name="Normal 3 2 14 2 3" xfId="4411" xr:uid="{00000000-0005-0000-0000-0000480E0000}"/>
    <cellStyle name="Normal 3 2 14 2 3 2" xfId="4412" xr:uid="{00000000-0005-0000-0000-0000490E0000}"/>
    <cellStyle name="Normal 3 2 14 2 3 2 2" xfId="4413" xr:uid="{00000000-0005-0000-0000-00004A0E0000}"/>
    <cellStyle name="Normal 3 2 14 2 3 3" xfId="4414" xr:uid="{00000000-0005-0000-0000-00004B0E0000}"/>
    <cellStyle name="Normal 3 2 14 2 3 3 2" xfId="4415" xr:uid="{00000000-0005-0000-0000-00004C0E0000}"/>
    <cellStyle name="Normal 3 2 14 2 3 4" xfId="4416" xr:uid="{00000000-0005-0000-0000-00004D0E0000}"/>
    <cellStyle name="Normal 3 2 14 2 4" xfId="4417" xr:uid="{00000000-0005-0000-0000-00004E0E0000}"/>
    <cellStyle name="Normal 3 2 14 2 4 2" xfId="4418" xr:uid="{00000000-0005-0000-0000-00004F0E0000}"/>
    <cellStyle name="Normal 3 2 14 2 5" xfId="4419" xr:uid="{00000000-0005-0000-0000-0000500E0000}"/>
    <cellStyle name="Normal 3 2 14 2 5 2" xfId="4420" xr:uid="{00000000-0005-0000-0000-0000510E0000}"/>
    <cellStyle name="Normal 3 2 14 2 6" xfId="4421" xr:uid="{00000000-0005-0000-0000-0000520E0000}"/>
    <cellStyle name="Normal 3 2 14 2 7" xfId="9149" xr:uid="{A740559C-ACDA-47F0-9ECB-43D148467366}"/>
    <cellStyle name="Normal 3 2 14 3" xfId="4422" xr:uid="{00000000-0005-0000-0000-0000530E0000}"/>
    <cellStyle name="Normal 3 2 14 3 2" xfId="4423" xr:uid="{00000000-0005-0000-0000-0000540E0000}"/>
    <cellStyle name="Normal 3 2 14 3 2 2" xfId="4424" xr:uid="{00000000-0005-0000-0000-0000550E0000}"/>
    <cellStyle name="Normal 3 2 14 3 2 2 2" xfId="4425" xr:uid="{00000000-0005-0000-0000-0000560E0000}"/>
    <cellStyle name="Normal 3 2 14 3 2 3" xfId="4426" xr:uid="{00000000-0005-0000-0000-0000570E0000}"/>
    <cellStyle name="Normal 3 2 14 3 2 3 2" xfId="4427" xr:uid="{00000000-0005-0000-0000-0000580E0000}"/>
    <cellStyle name="Normal 3 2 14 3 2 4" xfId="4428" xr:uid="{00000000-0005-0000-0000-0000590E0000}"/>
    <cellStyle name="Normal 3 2 14 3 3" xfId="4429" xr:uid="{00000000-0005-0000-0000-00005A0E0000}"/>
    <cellStyle name="Normal 3 2 14 3 3 2" xfId="4430" xr:uid="{00000000-0005-0000-0000-00005B0E0000}"/>
    <cellStyle name="Normal 3 2 14 3 4" xfId="4431" xr:uid="{00000000-0005-0000-0000-00005C0E0000}"/>
    <cellStyle name="Normal 3 2 14 3 4 2" xfId="4432" xr:uid="{00000000-0005-0000-0000-00005D0E0000}"/>
    <cellStyle name="Normal 3 2 14 3 5" xfId="4433" xr:uid="{00000000-0005-0000-0000-00005E0E0000}"/>
    <cellStyle name="Normal 3 2 14 3 6" xfId="9508" xr:uid="{93FE0887-30E4-474A-ADD3-508F11C799BF}"/>
    <cellStyle name="Normal 3 2 14 4" xfId="4434" xr:uid="{00000000-0005-0000-0000-00005F0E0000}"/>
    <cellStyle name="Normal 3 2 14 4 2" xfId="4435" xr:uid="{00000000-0005-0000-0000-0000600E0000}"/>
    <cellStyle name="Normal 3 2 14 4 2 2" xfId="4436" xr:uid="{00000000-0005-0000-0000-0000610E0000}"/>
    <cellStyle name="Normal 3 2 14 4 3" xfId="4437" xr:uid="{00000000-0005-0000-0000-0000620E0000}"/>
    <cellStyle name="Normal 3 2 14 4 3 2" xfId="4438" xr:uid="{00000000-0005-0000-0000-0000630E0000}"/>
    <cellStyle name="Normal 3 2 14 4 4" xfId="4439" xr:uid="{00000000-0005-0000-0000-0000640E0000}"/>
    <cellStyle name="Normal 3 2 14 5" xfId="4440" xr:uid="{00000000-0005-0000-0000-0000650E0000}"/>
    <cellStyle name="Normal 3 2 14 5 2" xfId="4441" xr:uid="{00000000-0005-0000-0000-0000660E0000}"/>
    <cellStyle name="Normal 3 2 14 6" xfId="4442" xr:uid="{00000000-0005-0000-0000-0000670E0000}"/>
    <cellStyle name="Normal 3 2 14 6 2" xfId="4443" xr:uid="{00000000-0005-0000-0000-0000680E0000}"/>
    <cellStyle name="Normal 3 2 14 7" xfId="4444" xr:uid="{00000000-0005-0000-0000-0000690E0000}"/>
    <cellStyle name="Normal 3 2 14 8" xfId="9148" xr:uid="{8CE7EB40-0F58-4373-BE5B-37D4D8B7DDC5}"/>
    <cellStyle name="Normal 3 2 15" xfId="303" xr:uid="{00000000-0005-0000-0000-00006A0E0000}"/>
    <cellStyle name="Normal 3 2 15 2" xfId="304" xr:uid="{00000000-0005-0000-0000-00006B0E0000}"/>
    <cellStyle name="Normal 3 2 15 2 2" xfId="4445" xr:uid="{00000000-0005-0000-0000-00006C0E0000}"/>
    <cellStyle name="Normal 3 2 15 2 2 2" xfId="4446" xr:uid="{00000000-0005-0000-0000-00006D0E0000}"/>
    <cellStyle name="Normal 3 2 15 2 2 2 2" xfId="4447" xr:uid="{00000000-0005-0000-0000-00006E0E0000}"/>
    <cellStyle name="Normal 3 2 15 2 2 2 2 2" xfId="4448" xr:uid="{00000000-0005-0000-0000-00006F0E0000}"/>
    <cellStyle name="Normal 3 2 15 2 2 2 3" xfId="4449" xr:uid="{00000000-0005-0000-0000-0000700E0000}"/>
    <cellStyle name="Normal 3 2 15 2 2 2 3 2" xfId="4450" xr:uid="{00000000-0005-0000-0000-0000710E0000}"/>
    <cellStyle name="Normal 3 2 15 2 2 2 4" xfId="4451" xr:uid="{00000000-0005-0000-0000-0000720E0000}"/>
    <cellStyle name="Normal 3 2 15 2 2 3" xfId="4452" xr:uid="{00000000-0005-0000-0000-0000730E0000}"/>
    <cellStyle name="Normal 3 2 15 2 2 3 2" xfId="4453" xr:uid="{00000000-0005-0000-0000-0000740E0000}"/>
    <cellStyle name="Normal 3 2 15 2 2 4" xfId="4454" xr:uid="{00000000-0005-0000-0000-0000750E0000}"/>
    <cellStyle name="Normal 3 2 15 2 2 4 2" xfId="4455" xr:uid="{00000000-0005-0000-0000-0000760E0000}"/>
    <cellStyle name="Normal 3 2 15 2 2 5" xfId="4456" xr:uid="{00000000-0005-0000-0000-0000770E0000}"/>
    <cellStyle name="Normal 3 2 15 2 2 6" xfId="9511" xr:uid="{EC9F24CC-3804-4795-813A-0C20509220A4}"/>
    <cellStyle name="Normal 3 2 15 2 3" xfId="4457" xr:uid="{00000000-0005-0000-0000-0000780E0000}"/>
    <cellStyle name="Normal 3 2 15 2 3 2" xfId="4458" xr:uid="{00000000-0005-0000-0000-0000790E0000}"/>
    <cellStyle name="Normal 3 2 15 2 3 2 2" xfId="4459" xr:uid="{00000000-0005-0000-0000-00007A0E0000}"/>
    <cellStyle name="Normal 3 2 15 2 3 3" xfId="4460" xr:uid="{00000000-0005-0000-0000-00007B0E0000}"/>
    <cellStyle name="Normal 3 2 15 2 3 3 2" xfId="4461" xr:uid="{00000000-0005-0000-0000-00007C0E0000}"/>
    <cellStyle name="Normal 3 2 15 2 3 4" xfId="4462" xr:uid="{00000000-0005-0000-0000-00007D0E0000}"/>
    <cellStyle name="Normal 3 2 15 2 4" xfId="4463" xr:uid="{00000000-0005-0000-0000-00007E0E0000}"/>
    <cellStyle name="Normal 3 2 15 2 4 2" xfId="4464" xr:uid="{00000000-0005-0000-0000-00007F0E0000}"/>
    <cellStyle name="Normal 3 2 15 2 5" xfId="4465" xr:uid="{00000000-0005-0000-0000-0000800E0000}"/>
    <cellStyle name="Normal 3 2 15 2 5 2" xfId="4466" xr:uid="{00000000-0005-0000-0000-0000810E0000}"/>
    <cellStyle name="Normal 3 2 15 2 6" xfId="4467" xr:uid="{00000000-0005-0000-0000-0000820E0000}"/>
    <cellStyle name="Normal 3 2 15 2 7" xfId="9151" xr:uid="{6C96E520-7159-4A25-B473-856BE264D0A1}"/>
    <cellStyle name="Normal 3 2 15 3" xfId="4468" xr:uid="{00000000-0005-0000-0000-0000830E0000}"/>
    <cellStyle name="Normal 3 2 15 3 2" xfId="4469" xr:uid="{00000000-0005-0000-0000-0000840E0000}"/>
    <cellStyle name="Normal 3 2 15 3 2 2" xfId="4470" xr:uid="{00000000-0005-0000-0000-0000850E0000}"/>
    <cellStyle name="Normal 3 2 15 3 2 2 2" xfId="4471" xr:uid="{00000000-0005-0000-0000-0000860E0000}"/>
    <cellStyle name="Normal 3 2 15 3 2 3" xfId="4472" xr:uid="{00000000-0005-0000-0000-0000870E0000}"/>
    <cellStyle name="Normal 3 2 15 3 2 3 2" xfId="4473" xr:uid="{00000000-0005-0000-0000-0000880E0000}"/>
    <cellStyle name="Normal 3 2 15 3 2 4" xfId="4474" xr:uid="{00000000-0005-0000-0000-0000890E0000}"/>
    <cellStyle name="Normal 3 2 15 3 3" xfId="4475" xr:uid="{00000000-0005-0000-0000-00008A0E0000}"/>
    <cellStyle name="Normal 3 2 15 3 3 2" xfId="4476" xr:uid="{00000000-0005-0000-0000-00008B0E0000}"/>
    <cellStyle name="Normal 3 2 15 3 4" xfId="4477" xr:uid="{00000000-0005-0000-0000-00008C0E0000}"/>
    <cellStyle name="Normal 3 2 15 3 4 2" xfId="4478" xr:uid="{00000000-0005-0000-0000-00008D0E0000}"/>
    <cellStyle name="Normal 3 2 15 3 5" xfId="4479" xr:uid="{00000000-0005-0000-0000-00008E0E0000}"/>
    <cellStyle name="Normal 3 2 15 3 6" xfId="9510" xr:uid="{00F5FE91-0119-4808-815E-EBC9CF1F7E1D}"/>
    <cellStyle name="Normal 3 2 15 4" xfId="4480" xr:uid="{00000000-0005-0000-0000-00008F0E0000}"/>
    <cellStyle name="Normal 3 2 15 4 2" xfId="4481" xr:uid="{00000000-0005-0000-0000-0000900E0000}"/>
    <cellStyle name="Normal 3 2 15 4 2 2" xfId="4482" xr:uid="{00000000-0005-0000-0000-0000910E0000}"/>
    <cellStyle name="Normal 3 2 15 4 3" xfId="4483" xr:uid="{00000000-0005-0000-0000-0000920E0000}"/>
    <cellStyle name="Normal 3 2 15 4 3 2" xfId="4484" xr:uid="{00000000-0005-0000-0000-0000930E0000}"/>
    <cellStyle name="Normal 3 2 15 4 4" xfId="4485" xr:uid="{00000000-0005-0000-0000-0000940E0000}"/>
    <cellStyle name="Normal 3 2 15 5" xfId="4486" xr:uid="{00000000-0005-0000-0000-0000950E0000}"/>
    <cellStyle name="Normal 3 2 15 5 2" xfId="4487" xr:uid="{00000000-0005-0000-0000-0000960E0000}"/>
    <cellStyle name="Normal 3 2 15 6" xfId="4488" xr:uid="{00000000-0005-0000-0000-0000970E0000}"/>
    <cellStyle name="Normal 3 2 15 6 2" xfId="4489" xr:uid="{00000000-0005-0000-0000-0000980E0000}"/>
    <cellStyle name="Normal 3 2 15 7" xfId="4490" xr:uid="{00000000-0005-0000-0000-0000990E0000}"/>
    <cellStyle name="Normal 3 2 15 8" xfId="9150" xr:uid="{C1B32CAE-4F07-4495-8210-E2F50FDB44BF}"/>
    <cellStyle name="Normal 3 2 16" xfId="305" xr:uid="{00000000-0005-0000-0000-00009A0E0000}"/>
    <cellStyle name="Normal 3 2 16 2" xfId="306" xr:uid="{00000000-0005-0000-0000-00009B0E0000}"/>
    <cellStyle name="Normal 3 2 16 2 2" xfId="4491" xr:uid="{00000000-0005-0000-0000-00009C0E0000}"/>
    <cellStyle name="Normal 3 2 16 2 2 2" xfId="4492" xr:uid="{00000000-0005-0000-0000-00009D0E0000}"/>
    <cellStyle name="Normal 3 2 16 2 2 2 2" xfId="4493" xr:uid="{00000000-0005-0000-0000-00009E0E0000}"/>
    <cellStyle name="Normal 3 2 16 2 2 2 2 2" xfId="4494" xr:uid="{00000000-0005-0000-0000-00009F0E0000}"/>
    <cellStyle name="Normal 3 2 16 2 2 2 3" xfId="4495" xr:uid="{00000000-0005-0000-0000-0000A00E0000}"/>
    <cellStyle name="Normal 3 2 16 2 2 2 3 2" xfId="4496" xr:uid="{00000000-0005-0000-0000-0000A10E0000}"/>
    <cellStyle name="Normal 3 2 16 2 2 2 4" xfId="4497" xr:uid="{00000000-0005-0000-0000-0000A20E0000}"/>
    <cellStyle name="Normal 3 2 16 2 2 3" xfId="4498" xr:uid="{00000000-0005-0000-0000-0000A30E0000}"/>
    <cellStyle name="Normal 3 2 16 2 2 3 2" xfId="4499" xr:uid="{00000000-0005-0000-0000-0000A40E0000}"/>
    <cellStyle name="Normal 3 2 16 2 2 4" xfId="4500" xr:uid="{00000000-0005-0000-0000-0000A50E0000}"/>
    <cellStyle name="Normal 3 2 16 2 2 4 2" xfId="4501" xr:uid="{00000000-0005-0000-0000-0000A60E0000}"/>
    <cellStyle name="Normal 3 2 16 2 2 5" xfId="4502" xr:uid="{00000000-0005-0000-0000-0000A70E0000}"/>
    <cellStyle name="Normal 3 2 16 2 2 6" xfId="9513" xr:uid="{2141B4F9-D77B-4AA8-BF17-9B682FA39172}"/>
    <cellStyle name="Normal 3 2 16 2 3" xfId="4503" xr:uid="{00000000-0005-0000-0000-0000A80E0000}"/>
    <cellStyle name="Normal 3 2 16 2 3 2" xfId="4504" xr:uid="{00000000-0005-0000-0000-0000A90E0000}"/>
    <cellStyle name="Normal 3 2 16 2 3 2 2" xfId="4505" xr:uid="{00000000-0005-0000-0000-0000AA0E0000}"/>
    <cellStyle name="Normal 3 2 16 2 3 3" xfId="4506" xr:uid="{00000000-0005-0000-0000-0000AB0E0000}"/>
    <cellStyle name="Normal 3 2 16 2 3 3 2" xfId="4507" xr:uid="{00000000-0005-0000-0000-0000AC0E0000}"/>
    <cellStyle name="Normal 3 2 16 2 3 4" xfId="4508" xr:uid="{00000000-0005-0000-0000-0000AD0E0000}"/>
    <cellStyle name="Normal 3 2 16 2 4" xfId="4509" xr:uid="{00000000-0005-0000-0000-0000AE0E0000}"/>
    <cellStyle name="Normal 3 2 16 2 4 2" xfId="4510" xr:uid="{00000000-0005-0000-0000-0000AF0E0000}"/>
    <cellStyle name="Normal 3 2 16 2 5" xfId="4511" xr:uid="{00000000-0005-0000-0000-0000B00E0000}"/>
    <cellStyle name="Normal 3 2 16 2 5 2" xfId="4512" xr:uid="{00000000-0005-0000-0000-0000B10E0000}"/>
    <cellStyle name="Normal 3 2 16 2 6" xfId="4513" xr:uid="{00000000-0005-0000-0000-0000B20E0000}"/>
    <cellStyle name="Normal 3 2 16 2 7" xfId="9153" xr:uid="{30A5CB47-21A8-468A-B9A5-03543E30033E}"/>
    <cellStyle name="Normal 3 2 16 3" xfId="4514" xr:uid="{00000000-0005-0000-0000-0000B30E0000}"/>
    <cellStyle name="Normal 3 2 16 3 2" xfId="4515" xr:uid="{00000000-0005-0000-0000-0000B40E0000}"/>
    <cellStyle name="Normal 3 2 16 3 2 2" xfId="4516" xr:uid="{00000000-0005-0000-0000-0000B50E0000}"/>
    <cellStyle name="Normal 3 2 16 3 2 2 2" xfId="4517" xr:uid="{00000000-0005-0000-0000-0000B60E0000}"/>
    <cellStyle name="Normal 3 2 16 3 2 3" xfId="4518" xr:uid="{00000000-0005-0000-0000-0000B70E0000}"/>
    <cellStyle name="Normal 3 2 16 3 2 3 2" xfId="4519" xr:uid="{00000000-0005-0000-0000-0000B80E0000}"/>
    <cellStyle name="Normal 3 2 16 3 2 4" xfId="4520" xr:uid="{00000000-0005-0000-0000-0000B90E0000}"/>
    <cellStyle name="Normal 3 2 16 3 3" xfId="4521" xr:uid="{00000000-0005-0000-0000-0000BA0E0000}"/>
    <cellStyle name="Normal 3 2 16 3 3 2" xfId="4522" xr:uid="{00000000-0005-0000-0000-0000BB0E0000}"/>
    <cellStyle name="Normal 3 2 16 3 4" xfId="4523" xr:uid="{00000000-0005-0000-0000-0000BC0E0000}"/>
    <cellStyle name="Normal 3 2 16 3 4 2" xfId="4524" xr:uid="{00000000-0005-0000-0000-0000BD0E0000}"/>
    <cellStyle name="Normal 3 2 16 3 5" xfId="4525" xr:uid="{00000000-0005-0000-0000-0000BE0E0000}"/>
    <cellStyle name="Normal 3 2 16 3 6" xfId="9512" xr:uid="{0E75A287-6806-417D-A7CA-114852B9E1F3}"/>
    <cellStyle name="Normal 3 2 16 4" xfId="4526" xr:uid="{00000000-0005-0000-0000-0000BF0E0000}"/>
    <cellStyle name="Normal 3 2 16 4 2" xfId="4527" xr:uid="{00000000-0005-0000-0000-0000C00E0000}"/>
    <cellStyle name="Normal 3 2 16 4 2 2" xfId="4528" xr:uid="{00000000-0005-0000-0000-0000C10E0000}"/>
    <cellStyle name="Normal 3 2 16 4 3" xfId="4529" xr:uid="{00000000-0005-0000-0000-0000C20E0000}"/>
    <cellStyle name="Normal 3 2 16 4 3 2" xfId="4530" xr:uid="{00000000-0005-0000-0000-0000C30E0000}"/>
    <cellStyle name="Normal 3 2 16 4 4" xfId="4531" xr:uid="{00000000-0005-0000-0000-0000C40E0000}"/>
    <cellStyle name="Normal 3 2 16 5" xfId="4532" xr:uid="{00000000-0005-0000-0000-0000C50E0000}"/>
    <cellStyle name="Normal 3 2 16 5 2" xfId="4533" xr:uid="{00000000-0005-0000-0000-0000C60E0000}"/>
    <cellStyle name="Normal 3 2 16 6" xfId="4534" xr:uid="{00000000-0005-0000-0000-0000C70E0000}"/>
    <cellStyle name="Normal 3 2 16 6 2" xfId="4535" xr:uid="{00000000-0005-0000-0000-0000C80E0000}"/>
    <cellStyle name="Normal 3 2 16 7" xfId="4536" xr:uid="{00000000-0005-0000-0000-0000C90E0000}"/>
    <cellStyle name="Normal 3 2 16 8" xfId="9152" xr:uid="{84C10650-6AB3-48AC-8AA1-B2555880AA31}"/>
    <cellStyle name="Normal 3 2 17" xfId="307" xr:uid="{00000000-0005-0000-0000-0000CA0E0000}"/>
    <cellStyle name="Normal 3 2 17 2" xfId="308" xr:uid="{00000000-0005-0000-0000-0000CB0E0000}"/>
    <cellStyle name="Normal 3 2 17 2 2" xfId="4537" xr:uid="{00000000-0005-0000-0000-0000CC0E0000}"/>
    <cellStyle name="Normal 3 2 17 2 2 2" xfId="4538" xr:uid="{00000000-0005-0000-0000-0000CD0E0000}"/>
    <cellStyle name="Normal 3 2 17 2 2 2 2" xfId="4539" xr:uid="{00000000-0005-0000-0000-0000CE0E0000}"/>
    <cellStyle name="Normal 3 2 17 2 2 2 2 2" xfId="4540" xr:uid="{00000000-0005-0000-0000-0000CF0E0000}"/>
    <cellStyle name="Normal 3 2 17 2 2 2 3" xfId="4541" xr:uid="{00000000-0005-0000-0000-0000D00E0000}"/>
    <cellStyle name="Normal 3 2 17 2 2 2 3 2" xfId="4542" xr:uid="{00000000-0005-0000-0000-0000D10E0000}"/>
    <cellStyle name="Normal 3 2 17 2 2 2 4" xfId="4543" xr:uid="{00000000-0005-0000-0000-0000D20E0000}"/>
    <cellStyle name="Normal 3 2 17 2 2 3" xfId="4544" xr:uid="{00000000-0005-0000-0000-0000D30E0000}"/>
    <cellStyle name="Normal 3 2 17 2 2 3 2" xfId="4545" xr:uid="{00000000-0005-0000-0000-0000D40E0000}"/>
    <cellStyle name="Normal 3 2 17 2 2 4" xfId="4546" xr:uid="{00000000-0005-0000-0000-0000D50E0000}"/>
    <cellStyle name="Normal 3 2 17 2 2 4 2" xfId="4547" xr:uid="{00000000-0005-0000-0000-0000D60E0000}"/>
    <cellStyle name="Normal 3 2 17 2 2 5" xfId="4548" xr:uid="{00000000-0005-0000-0000-0000D70E0000}"/>
    <cellStyle name="Normal 3 2 17 2 2 6" xfId="9515" xr:uid="{9A466D18-ED65-4F85-B1A4-9DFC31968EA5}"/>
    <cellStyle name="Normal 3 2 17 2 3" xfId="4549" xr:uid="{00000000-0005-0000-0000-0000D80E0000}"/>
    <cellStyle name="Normal 3 2 17 2 3 2" xfId="4550" xr:uid="{00000000-0005-0000-0000-0000D90E0000}"/>
    <cellStyle name="Normal 3 2 17 2 3 2 2" xfId="4551" xr:uid="{00000000-0005-0000-0000-0000DA0E0000}"/>
    <cellStyle name="Normal 3 2 17 2 3 3" xfId="4552" xr:uid="{00000000-0005-0000-0000-0000DB0E0000}"/>
    <cellStyle name="Normal 3 2 17 2 3 3 2" xfId="4553" xr:uid="{00000000-0005-0000-0000-0000DC0E0000}"/>
    <cellStyle name="Normal 3 2 17 2 3 4" xfId="4554" xr:uid="{00000000-0005-0000-0000-0000DD0E0000}"/>
    <cellStyle name="Normal 3 2 17 2 4" xfId="4555" xr:uid="{00000000-0005-0000-0000-0000DE0E0000}"/>
    <cellStyle name="Normal 3 2 17 2 4 2" xfId="4556" xr:uid="{00000000-0005-0000-0000-0000DF0E0000}"/>
    <cellStyle name="Normal 3 2 17 2 5" xfId="4557" xr:uid="{00000000-0005-0000-0000-0000E00E0000}"/>
    <cellStyle name="Normal 3 2 17 2 5 2" xfId="4558" xr:uid="{00000000-0005-0000-0000-0000E10E0000}"/>
    <cellStyle name="Normal 3 2 17 2 6" xfId="4559" xr:uid="{00000000-0005-0000-0000-0000E20E0000}"/>
    <cellStyle name="Normal 3 2 17 2 7" xfId="9155" xr:uid="{C741A893-A286-4A9D-8233-46FFC1E26E58}"/>
    <cellStyle name="Normal 3 2 17 3" xfId="4560" xr:uid="{00000000-0005-0000-0000-0000E30E0000}"/>
    <cellStyle name="Normal 3 2 17 3 2" xfId="4561" xr:uid="{00000000-0005-0000-0000-0000E40E0000}"/>
    <cellStyle name="Normal 3 2 17 3 2 2" xfId="4562" xr:uid="{00000000-0005-0000-0000-0000E50E0000}"/>
    <cellStyle name="Normal 3 2 17 3 2 2 2" xfId="4563" xr:uid="{00000000-0005-0000-0000-0000E60E0000}"/>
    <cellStyle name="Normal 3 2 17 3 2 3" xfId="4564" xr:uid="{00000000-0005-0000-0000-0000E70E0000}"/>
    <cellStyle name="Normal 3 2 17 3 2 3 2" xfId="4565" xr:uid="{00000000-0005-0000-0000-0000E80E0000}"/>
    <cellStyle name="Normal 3 2 17 3 2 4" xfId="4566" xr:uid="{00000000-0005-0000-0000-0000E90E0000}"/>
    <cellStyle name="Normal 3 2 17 3 3" xfId="4567" xr:uid="{00000000-0005-0000-0000-0000EA0E0000}"/>
    <cellStyle name="Normal 3 2 17 3 3 2" xfId="4568" xr:uid="{00000000-0005-0000-0000-0000EB0E0000}"/>
    <cellStyle name="Normal 3 2 17 3 4" xfId="4569" xr:uid="{00000000-0005-0000-0000-0000EC0E0000}"/>
    <cellStyle name="Normal 3 2 17 3 4 2" xfId="4570" xr:uid="{00000000-0005-0000-0000-0000ED0E0000}"/>
    <cellStyle name="Normal 3 2 17 3 5" xfId="4571" xr:uid="{00000000-0005-0000-0000-0000EE0E0000}"/>
    <cellStyle name="Normal 3 2 17 3 6" xfId="9514" xr:uid="{96DF7498-4CA4-469A-9E15-BFB2569EC447}"/>
    <cellStyle name="Normal 3 2 17 4" xfId="4572" xr:uid="{00000000-0005-0000-0000-0000EF0E0000}"/>
    <cellStyle name="Normal 3 2 17 4 2" xfId="4573" xr:uid="{00000000-0005-0000-0000-0000F00E0000}"/>
    <cellStyle name="Normal 3 2 17 4 2 2" xfId="4574" xr:uid="{00000000-0005-0000-0000-0000F10E0000}"/>
    <cellStyle name="Normal 3 2 17 4 3" xfId="4575" xr:uid="{00000000-0005-0000-0000-0000F20E0000}"/>
    <cellStyle name="Normal 3 2 17 4 3 2" xfId="4576" xr:uid="{00000000-0005-0000-0000-0000F30E0000}"/>
    <cellStyle name="Normal 3 2 17 4 4" xfId="4577" xr:uid="{00000000-0005-0000-0000-0000F40E0000}"/>
    <cellStyle name="Normal 3 2 17 5" xfId="4578" xr:uid="{00000000-0005-0000-0000-0000F50E0000}"/>
    <cellStyle name="Normal 3 2 17 5 2" xfId="4579" xr:uid="{00000000-0005-0000-0000-0000F60E0000}"/>
    <cellStyle name="Normal 3 2 17 6" xfId="4580" xr:uid="{00000000-0005-0000-0000-0000F70E0000}"/>
    <cellStyle name="Normal 3 2 17 6 2" xfId="4581" xr:uid="{00000000-0005-0000-0000-0000F80E0000}"/>
    <cellStyle name="Normal 3 2 17 7" xfId="4582" xr:uid="{00000000-0005-0000-0000-0000F90E0000}"/>
    <cellStyle name="Normal 3 2 17 8" xfId="9154" xr:uid="{C1F75924-FC2E-4515-A94A-960BBFAF7148}"/>
    <cellStyle name="Normal 3 2 18" xfId="309" xr:uid="{00000000-0005-0000-0000-0000FA0E0000}"/>
    <cellStyle name="Normal 3 2 18 2" xfId="310" xr:uid="{00000000-0005-0000-0000-0000FB0E0000}"/>
    <cellStyle name="Normal 3 2 18 2 2" xfId="4583" xr:uid="{00000000-0005-0000-0000-0000FC0E0000}"/>
    <cellStyle name="Normal 3 2 18 2 2 2" xfId="4584" xr:uid="{00000000-0005-0000-0000-0000FD0E0000}"/>
    <cellStyle name="Normal 3 2 18 2 2 2 2" xfId="4585" xr:uid="{00000000-0005-0000-0000-0000FE0E0000}"/>
    <cellStyle name="Normal 3 2 18 2 2 2 2 2" xfId="4586" xr:uid="{00000000-0005-0000-0000-0000FF0E0000}"/>
    <cellStyle name="Normal 3 2 18 2 2 2 3" xfId="4587" xr:uid="{00000000-0005-0000-0000-0000000F0000}"/>
    <cellStyle name="Normal 3 2 18 2 2 2 3 2" xfId="4588" xr:uid="{00000000-0005-0000-0000-0000010F0000}"/>
    <cellStyle name="Normal 3 2 18 2 2 2 4" xfId="4589" xr:uid="{00000000-0005-0000-0000-0000020F0000}"/>
    <cellStyle name="Normal 3 2 18 2 2 3" xfId="4590" xr:uid="{00000000-0005-0000-0000-0000030F0000}"/>
    <cellStyle name="Normal 3 2 18 2 2 3 2" xfId="4591" xr:uid="{00000000-0005-0000-0000-0000040F0000}"/>
    <cellStyle name="Normal 3 2 18 2 2 4" xfId="4592" xr:uid="{00000000-0005-0000-0000-0000050F0000}"/>
    <cellStyle name="Normal 3 2 18 2 2 4 2" xfId="4593" xr:uid="{00000000-0005-0000-0000-0000060F0000}"/>
    <cellStyle name="Normal 3 2 18 2 2 5" xfId="4594" xr:uid="{00000000-0005-0000-0000-0000070F0000}"/>
    <cellStyle name="Normal 3 2 18 2 2 6" xfId="9517" xr:uid="{06EEB06D-875D-4CBA-A9AA-3A5FFB1DB08B}"/>
    <cellStyle name="Normal 3 2 18 2 3" xfId="4595" xr:uid="{00000000-0005-0000-0000-0000080F0000}"/>
    <cellStyle name="Normal 3 2 18 2 3 2" xfId="4596" xr:uid="{00000000-0005-0000-0000-0000090F0000}"/>
    <cellStyle name="Normal 3 2 18 2 3 2 2" xfId="4597" xr:uid="{00000000-0005-0000-0000-00000A0F0000}"/>
    <cellStyle name="Normal 3 2 18 2 3 3" xfId="4598" xr:uid="{00000000-0005-0000-0000-00000B0F0000}"/>
    <cellStyle name="Normal 3 2 18 2 3 3 2" xfId="4599" xr:uid="{00000000-0005-0000-0000-00000C0F0000}"/>
    <cellStyle name="Normal 3 2 18 2 3 4" xfId="4600" xr:uid="{00000000-0005-0000-0000-00000D0F0000}"/>
    <cellStyle name="Normal 3 2 18 2 4" xfId="4601" xr:uid="{00000000-0005-0000-0000-00000E0F0000}"/>
    <cellStyle name="Normal 3 2 18 2 4 2" xfId="4602" xr:uid="{00000000-0005-0000-0000-00000F0F0000}"/>
    <cellStyle name="Normal 3 2 18 2 5" xfId="4603" xr:uid="{00000000-0005-0000-0000-0000100F0000}"/>
    <cellStyle name="Normal 3 2 18 2 5 2" xfId="4604" xr:uid="{00000000-0005-0000-0000-0000110F0000}"/>
    <cellStyle name="Normal 3 2 18 2 6" xfId="4605" xr:uid="{00000000-0005-0000-0000-0000120F0000}"/>
    <cellStyle name="Normal 3 2 18 2 7" xfId="9157" xr:uid="{3292B1F4-0DB2-4717-9566-BB13E0B1DE5E}"/>
    <cellStyle name="Normal 3 2 18 3" xfId="4606" xr:uid="{00000000-0005-0000-0000-0000130F0000}"/>
    <cellStyle name="Normal 3 2 18 3 2" xfId="4607" xr:uid="{00000000-0005-0000-0000-0000140F0000}"/>
    <cellStyle name="Normal 3 2 18 3 2 2" xfId="4608" xr:uid="{00000000-0005-0000-0000-0000150F0000}"/>
    <cellStyle name="Normal 3 2 18 3 2 2 2" xfId="4609" xr:uid="{00000000-0005-0000-0000-0000160F0000}"/>
    <cellStyle name="Normal 3 2 18 3 2 3" xfId="4610" xr:uid="{00000000-0005-0000-0000-0000170F0000}"/>
    <cellStyle name="Normal 3 2 18 3 2 3 2" xfId="4611" xr:uid="{00000000-0005-0000-0000-0000180F0000}"/>
    <cellStyle name="Normal 3 2 18 3 2 4" xfId="4612" xr:uid="{00000000-0005-0000-0000-0000190F0000}"/>
    <cellStyle name="Normal 3 2 18 3 3" xfId="4613" xr:uid="{00000000-0005-0000-0000-00001A0F0000}"/>
    <cellStyle name="Normal 3 2 18 3 3 2" xfId="4614" xr:uid="{00000000-0005-0000-0000-00001B0F0000}"/>
    <cellStyle name="Normal 3 2 18 3 4" xfId="4615" xr:uid="{00000000-0005-0000-0000-00001C0F0000}"/>
    <cellStyle name="Normal 3 2 18 3 4 2" xfId="4616" xr:uid="{00000000-0005-0000-0000-00001D0F0000}"/>
    <cellStyle name="Normal 3 2 18 3 5" xfId="4617" xr:uid="{00000000-0005-0000-0000-00001E0F0000}"/>
    <cellStyle name="Normal 3 2 18 3 6" xfId="9516" xr:uid="{D230702C-9E4A-41E8-A078-0645616398FC}"/>
    <cellStyle name="Normal 3 2 18 4" xfId="4618" xr:uid="{00000000-0005-0000-0000-00001F0F0000}"/>
    <cellStyle name="Normal 3 2 18 4 2" xfId="4619" xr:uid="{00000000-0005-0000-0000-0000200F0000}"/>
    <cellStyle name="Normal 3 2 18 4 2 2" xfId="4620" xr:uid="{00000000-0005-0000-0000-0000210F0000}"/>
    <cellStyle name="Normal 3 2 18 4 3" xfId="4621" xr:uid="{00000000-0005-0000-0000-0000220F0000}"/>
    <cellStyle name="Normal 3 2 18 4 3 2" xfId="4622" xr:uid="{00000000-0005-0000-0000-0000230F0000}"/>
    <cellStyle name="Normal 3 2 18 4 4" xfId="4623" xr:uid="{00000000-0005-0000-0000-0000240F0000}"/>
    <cellStyle name="Normal 3 2 18 5" xfId="4624" xr:uid="{00000000-0005-0000-0000-0000250F0000}"/>
    <cellStyle name="Normal 3 2 18 5 2" xfId="4625" xr:uid="{00000000-0005-0000-0000-0000260F0000}"/>
    <cellStyle name="Normal 3 2 18 6" xfId="4626" xr:uid="{00000000-0005-0000-0000-0000270F0000}"/>
    <cellStyle name="Normal 3 2 18 6 2" xfId="4627" xr:uid="{00000000-0005-0000-0000-0000280F0000}"/>
    <cellStyle name="Normal 3 2 18 7" xfId="4628" xr:uid="{00000000-0005-0000-0000-0000290F0000}"/>
    <cellStyle name="Normal 3 2 18 8" xfId="9156" xr:uid="{3A04FC53-CE58-4FCD-B8BA-690DC9964506}"/>
    <cellStyle name="Normal 3 2 19" xfId="311" xr:uid="{00000000-0005-0000-0000-00002A0F0000}"/>
    <cellStyle name="Normal 3 2 19 2" xfId="312" xr:uid="{00000000-0005-0000-0000-00002B0F0000}"/>
    <cellStyle name="Normal 3 2 19 2 2" xfId="4629" xr:uid="{00000000-0005-0000-0000-00002C0F0000}"/>
    <cellStyle name="Normal 3 2 19 2 2 2" xfId="4630" xr:uid="{00000000-0005-0000-0000-00002D0F0000}"/>
    <cellStyle name="Normal 3 2 19 2 2 2 2" xfId="4631" xr:uid="{00000000-0005-0000-0000-00002E0F0000}"/>
    <cellStyle name="Normal 3 2 19 2 2 2 2 2" xfId="4632" xr:uid="{00000000-0005-0000-0000-00002F0F0000}"/>
    <cellStyle name="Normal 3 2 19 2 2 2 3" xfId="4633" xr:uid="{00000000-0005-0000-0000-0000300F0000}"/>
    <cellStyle name="Normal 3 2 19 2 2 2 3 2" xfId="4634" xr:uid="{00000000-0005-0000-0000-0000310F0000}"/>
    <cellStyle name="Normal 3 2 19 2 2 2 4" xfId="4635" xr:uid="{00000000-0005-0000-0000-0000320F0000}"/>
    <cellStyle name="Normal 3 2 19 2 2 3" xfId="4636" xr:uid="{00000000-0005-0000-0000-0000330F0000}"/>
    <cellStyle name="Normal 3 2 19 2 2 3 2" xfId="4637" xr:uid="{00000000-0005-0000-0000-0000340F0000}"/>
    <cellStyle name="Normal 3 2 19 2 2 4" xfId="4638" xr:uid="{00000000-0005-0000-0000-0000350F0000}"/>
    <cellStyle name="Normal 3 2 19 2 2 4 2" xfId="4639" xr:uid="{00000000-0005-0000-0000-0000360F0000}"/>
    <cellStyle name="Normal 3 2 19 2 2 5" xfId="4640" xr:uid="{00000000-0005-0000-0000-0000370F0000}"/>
    <cellStyle name="Normal 3 2 19 2 2 6" xfId="9519" xr:uid="{034C1070-526D-4A60-9D41-766265298143}"/>
    <cellStyle name="Normal 3 2 19 2 3" xfId="4641" xr:uid="{00000000-0005-0000-0000-0000380F0000}"/>
    <cellStyle name="Normal 3 2 19 2 3 2" xfId="4642" xr:uid="{00000000-0005-0000-0000-0000390F0000}"/>
    <cellStyle name="Normal 3 2 19 2 3 2 2" xfId="4643" xr:uid="{00000000-0005-0000-0000-00003A0F0000}"/>
    <cellStyle name="Normal 3 2 19 2 3 3" xfId="4644" xr:uid="{00000000-0005-0000-0000-00003B0F0000}"/>
    <cellStyle name="Normal 3 2 19 2 3 3 2" xfId="4645" xr:uid="{00000000-0005-0000-0000-00003C0F0000}"/>
    <cellStyle name="Normal 3 2 19 2 3 4" xfId="4646" xr:uid="{00000000-0005-0000-0000-00003D0F0000}"/>
    <cellStyle name="Normal 3 2 19 2 4" xfId="4647" xr:uid="{00000000-0005-0000-0000-00003E0F0000}"/>
    <cellStyle name="Normal 3 2 19 2 4 2" xfId="4648" xr:uid="{00000000-0005-0000-0000-00003F0F0000}"/>
    <cellStyle name="Normal 3 2 19 2 5" xfId="4649" xr:uid="{00000000-0005-0000-0000-0000400F0000}"/>
    <cellStyle name="Normal 3 2 19 2 5 2" xfId="4650" xr:uid="{00000000-0005-0000-0000-0000410F0000}"/>
    <cellStyle name="Normal 3 2 19 2 6" xfId="4651" xr:uid="{00000000-0005-0000-0000-0000420F0000}"/>
    <cellStyle name="Normal 3 2 19 2 7" xfId="9159" xr:uid="{C892577A-8FAB-4965-97A5-6728081BBA15}"/>
    <cellStyle name="Normal 3 2 19 3" xfId="4652" xr:uid="{00000000-0005-0000-0000-0000430F0000}"/>
    <cellStyle name="Normal 3 2 19 3 2" xfId="4653" xr:uid="{00000000-0005-0000-0000-0000440F0000}"/>
    <cellStyle name="Normal 3 2 19 3 2 2" xfId="4654" xr:uid="{00000000-0005-0000-0000-0000450F0000}"/>
    <cellStyle name="Normal 3 2 19 3 2 2 2" xfId="4655" xr:uid="{00000000-0005-0000-0000-0000460F0000}"/>
    <cellStyle name="Normal 3 2 19 3 2 3" xfId="4656" xr:uid="{00000000-0005-0000-0000-0000470F0000}"/>
    <cellStyle name="Normal 3 2 19 3 2 3 2" xfId="4657" xr:uid="{00000000-0005-0000-0000-0000480F0000}"/>
    <cellStyle name="Normal 3 2 19 3 2 4" xfId="4658" xr:uid="{00000000-0005-0000-0000-0000490F0000}"/>
    <cellStyle name="Normal 3 2 19 3 3" xfId="4659" xr:uid="{00000000-0005-0000-0000-00004A0F0000}"/>
    <cellStyle name="Normal 3 2 19 3 3 2" xfId="4660" xr:uid="{00000000-0005-0000-0000-00004B0F0000}"/>
    <cellStyle name="Normal 3 2 19 3 4" xfId="4661" xr:uid="{00000000-0005-0000-0000-00004C0F0000}"/>
    <cellStyle name="Normal 3 2 19 3 4 2" xfId="4662" xr:uid="{00000000-0005-0000-0000-00004D0F0000}"/>
    <cellStyle name="Normal 3 2 19 3 5" xfId="4663" xr:uid="{00000000-0005-0000-0000-00004E0F0000}"/>
    <cellStyle name="Normal 3 2 19 3 6" xfId="9518" xr:uid="{61BC61EC-8E83-4885-808F-6D5C6917FA05}"/>
    <cellStyle name="Normal 3 2 19 4" xfId="4664" xr:uid="{00000000-0005-0000-0000-00004F0F0000}"/>
    <cellStyle name="Normal 3 2 19 4 2" xfId="4665" xr:uid="{00000000-0005-0000-0000-0000500F0000}"/>
    <cellStyle name="Normal 3 2 19 4 2 2" xfId="4666" xr:uid="{00000000-0005-0000-0000-0000510F0000}"/>
    <cellStyle name="Normal 3 2 19 4 3" xfId="4667" xr:uid="{00000000-0005-0000-0000-0000520F0000}"/>
    <cellStyle name="Normal 3 2 19 4 3 2" xfId="4668" xr:uid="{00000000-0005-0000-0000-0000530F0000}"/>
    <cellStyle name="Normal 3 2 19 4 4" xfId="4669" xr:uid="{00000000-0005-0000-0000-0000540F0000}"/>
    <cellStyle name="Normal 3 2 19 5" xfId="4670" xr:uid="{00000000-0005-0000-0000-0000550F0000}"/>
    <cellStyle name="Normal 3 2 19 5 2" xfId="4671" xr:uid="{00000000-0005-0000-0000-0000560F0000}"/>
    <cellStyle name="Normal 3 2 19 6" xfId="4672" xr:uid="{00000000-0005-0000-0000-0000570F0000}"/>
    <cellStyle name="Normal 3 2 19 6 2" xfId="4673" xr:uid="{00000000-0005-0000-0000-0000580F0000}"/>
    <cellStyle name="Normal 3 2 19 7" xfId="4674" xr:uid="{00000000-0005-0000-0000-0000590F0000}"/>
    <cellStyle name="Normal 3 2 19 8" xfId="9158" xr:uid="{F7170CCB-BF68-4B20-BE86-21FEA4D02C3C}"/>
    <cellStyle name="Normal 3 2 2" xfId="313" xr:uid="{00000000-0005-0000-0000-00005A0F0000}"/>
    <cellStyle name="Normal 3 2 2 2" xfId="314" xr:uid="{00000000-0005-0000-0000-00005B0F0000}"/>
    <cellStyle name="Normal 3 2 2 2 2" xfId="4675" xr:uid="{00000000-0005-0000-0000-00005C0F0000}"/>
    <cellStyle name="Normal 3 2 2 2 2 2" xfId="4676" xr:uid="{00000000-0005-0000-0000-00005D0F0000}"/>
    <cellStyle name="Normal 3 2 2 2 2 2 2" xfId="4677" xr:uid="{00000000-0005-0000-0000-00005E0F0000}"/>
    <cellStyle name="Normal 3 2 2 2 2 2 2 2" xfId="4678" xr:uid="{00000000-0005-0000-0000-00005F0F0000}"/>
    <cellStyle name="Normal 3 2 2 2 2 2 3" xfId="4679" xr:uid="{00000000-0005-0000-0000-0000600F0000}"/>
    <cellStyle name="Normal 3 2 2 2 2 2 3 2" xfId="4680" xr:uid="{00000000-0005-0000-0000-0000610F0000}"/>
    <cellStyle name="Normal 3 2 2 2 2 2 4" xfId="4681" xr:uid="{00000000-0005-0000-0000-0000620F0000}"/>
    <cellStyle name="Normal 3 2 2 2 2 3" xfId="4682" xr:uid="{00000000-0005-0000-0000-0000630F0000}"/>
    <cellStyle name="Normal 3 2 2 2 2 3 2" xfId="4683" xr:uid="{00000000-0005-0000-0000-0000640F0000}"/>
    <cellStyle name="Normal 3 2 2 2 2 4" xfId="4684" xr:uid="{00000000-0005-0000-0000-0000650F0000}"/>
    <cellStyle name="Normal 3 2 2 2 2 4 2" xfId="4685" xr:uid="{00000000-0005-0000-0000-0000660F0000}"/>
    <cellStyle name="Normal 3 2 2 2 2 5" xfId="4686" xr:uid="{00000000-0005-0000-0000-0000670F0000}"/>
    <cellStyle name="Normal 3 2 2 2 2 6" xfId="9521" xr:uid="{1D5DFAFC-D60F-4D05-A2E6-7F0B4D99CD91}"/>
    <cellStyle name="Normal 3 2 2 2 3" xfId="4687" xr:uid="{00000000-0005-0000-0000-0000680F0000}"/>
    <cellStyle name="Normal 3 2 2 2 3 2" xfId="4688" xr:uid="{00000000-0005-0000-0000-0000690F0000}"/>
    <cellStyle name="Normal 3 2 2 2 3 2 2" xfId="4689" xr:uid="{00000000-0005-0000-0000-00006A0F0000}"/>
    <cellStyle name="Normal 3 2 2 2 3 3" xfId="4690" xr:uid="{00000000-0005-0000-0000-00006B0F0000}"/>
    <cellStyle name="Normal 3 2 2 2 3 3 2" xfId="4691" xr:uid="{00000000-0005-0000-0000-00006C0F0000}"/>
    <cellStyle name="Normal 3 2 2 2 3 4" xfId="4692" xr:uid="{00000000-0005-0000-0000-00006D0F0000}"/>
    <cellStyle name="Normal 3 2 2 2 4" xfId="4693" xr:uid="{00000000-0005-0000-0000-00006E0F0000}"/>
    <cellStyle name="Normal 3 2 2 2 4 2" xfId="4694" xr:uid="{00000000-0005-0000-0000-00006F0F0000}"/>
    <cellStyle name="Normal 3 2 2 2 5" xfId="4695" xr:uid="{00000000-0005-0000-0000-0000700F0000}"/>
    <cellStyle name="Normal 3 2 2 2 5 2" xfId="4696" xr:uid="{00000000-0005-0000-0000-0000710F0000}"/>
    <cellStyle name="Normal 3 2 2 2 6" xfId="4697" xr:uid="{00000000-0005-0000-0000-0000720F0000}"/>
    <cellStyle name="Normal 3 2 2 2 7" xfId="9161" xr:uid="{6AF682B0-39B1-4364-8DB7-B8C4A8FB4289}"/>
    <cellStyle name="Normal 3 2 2 3" xfId="4698" xr:uid="{00000000-0005-0000-0000-0000730F0000}"/>
    <cellStyle name="Normal 3 2 2 3 2" xfId="4699" xr:uid="{00000000-0005-0000-0000-0000740F0000}"/>
    <cellStyle name="Normal 3 2 2 3 2 2" xfId="4700" xr:uid="{00000000-0005-0000-0000-0000750F0000}"/>
    <cellStyle name="Normal 3 2 2 3 2 2 2" xfId="4701" xr:uid="{00000000-0005-0000-0000-0000760F0000}"/>
    <cellStyle name="Normal 3 2 2 3 2 3" xfId="4702" xr:uid="{00000000-0005-0000-0000-0000770F0000}"/>
    <cellStyle name="Normal 3 2 2 3 2 3 2" xfId="4703" xr:uid="{00000000-0005-0000-0000-0000780F0000}"/>
    <cellStyle name="Normal 3 2 2 3 2 4" xfId="4704" xr:uid="{00000000-0005-0000-0000-0000790F0000}"/>
    <cellStyle name="Normal 3 2 2 3 3" xfId="4705" xr:uid="{00000000-0005-0000-0000-00007A0F0000}"/>
    <cellStyle name="Normal 3 2 2 3 3 2" xfId="4706" xr:uid="{00000000-0005-0000-0000-00007B0F0000}"/>
    <cellStyle name="Normal 3 2 2 3 4" xfId="4707" xr:uid="{00000000-0005-0000-0000-00007C0F0000}"/>
    <cellStyle name="Normal 3 2 2 3 4 2" xfId="4708" xr:uid="{00000000-0005-0000-0000-00007D0F0000}"/>
    <cellStyle name="Normal 3 2 2 3 5" xfId="4709" xr:uid="{00000000-0005-0000-0000-00007E0F0000}"/>
    <cellStyle name="Normal 3 2 2 3 6" xfId="9520" xr:uid="{CD589737-2E44-466B-8499-A049797608B5}"/>
    <cellStyle name="Normal 3 2 2 4" xfId="4710" xr:uid="{00000000-0005-0000-0000-00007F0F0000}"/>
    <cellStyle name="Normal 3 2 2 4 2" xfId="4711" xr:uid="{00000000-0005-0000-0000-0000800F0000}"/>
    <cellStyle name="Normal 3 2 2 4 2 2" xfId="4712" xr:uid="{00000000-0005-0000-0000-0000810F0000}"/>
    <cellStyle name="Normal 3 2 2 4 3" xfId="4713" xr:uid="{00000000-0005-0000-0000-0000820F0000}"/>
    <cellStyle name="Normal 3 2 2 4 3 2" xfId="4714" xr:uid="{00000000-0005-0000-0000-0000830F0000}"/>
    <cellStyle name="Normal 3 2 2 4 4" xfId="4715" xr:uid="{00000000-0005-0000-0000-0000840F0000}"/>
    <cellStyle name="Normal 3 2 2 5" xfId="4716" xr:uid="{00000000-0005-0000-0000-0000850F0000}"/>
    <cellStyle name="Normal 3 2 2 5 2" xfId="4717" xr:uid="{00000000-0005-0000-0000-0000860F0000}"/>
    <cellStyle name="Normal 3 2 2 6" xfId="4718" xr:uid="{00000000-0005-0000-0000-0000870F0000}"/>
    <cellStyle name="Normal 3 2 2 6 2" xfId="4719" xr:uid="{00000000-0005-0000-0000-0000880F0000}"/>
    <cellStyle name="Normal 3 2 2 7" xfId="4720" xr:uid="{00000000-0005-0000-0000-0000890F0000}"/>
    <cellStyle name="Normal 3 2 2 8" xfId="9160" xr:uid="{1F7C9D5C-1C9C-4F4E-A87D-A64AD877A5ED}"/>
    <cellStyle name="Normal 3 2 20" xfId="315" xr:uid="{00000000-0005-0000-0000-00008A0F0000}"/>
    <cellStyle name="Normal 3 2 20 2" xfId="316" xr:uid="{00000000-0005-0000-0000-00008B0F0000}"/>
    <cellStyle name="Normal 3 2 20 2 2" xfId="4721" xr:uid="{00000000-0005-0000-0000-00008C0F0000}"/>
    <cellStyle name="Normal 3 2 20 2 2 2" xfId="4722" xr:uid="{00000000-0005-0000-0000-00008D0F0000}"/>
    <cellStyle name="Normal 3 2 20 2 2 2 2" xfId="4723" xr:uid="{00000000-0005-0000-0000-00008E0F0000}"/>
    <cellStyle name="Normal 3 2 20 2 2 2 2 2" xfId="4724" xr:uid="{00000000-0005-0000-0000-00008F0F0000}"/>
    <cellStyle name="Normal 3 2 20 2 2 2 3" xfId="4725" xr:uid="{00000000-0005-0000-0000-0000900F0000}"/>
    <cellStyle name="Normal 3 2 20 2 2 2 3 2" xfId="4726" xr:uid="{00000000-0005-0000-0000-0000910F0000}"/>
    <cellStyle name="Normal 3 2 20 2 2 2 4" xfId="4727" xr:uid="{00000000-0005-0000-0000-0000920F0000}"/>
    <cellStyle name="Normal 3 2 20 2 2 3" xfId="4728" xr:uid="{00000000-0005-0000-0000-0000930F0000}"/>
    <cellStyle name="Normal 3 2 20 2 2 3 2" xfId="4729" xr:uid="{00000000-0005-0000-0000-0000940F0000}"/>
    <cellStyle name="Normal 3 2 20 2 2 4" xfId="4730" xr:uid="{00000000-0005-0000-0000-0000950F0000}"/>
    <cellStyle name="Normal 3 2 20 2 2 4 2" xfId="4731" xr:uid="{00000000-0005-0000-0000-0000960F0000}"/>
    <cellStyle name="Normal 3 2 20 2 2 5" xfId="4732" xr:uid="{00000000-0005-0000-0000-0000970F0000}"/>
    <cellStyle name="Normal 3 2 20 2 2 6" xfId="9523" xr:uid="{C2A8CDD2-8E47-4609-B4E3-3B7C2391736D}"/>
    <cellStyle name="Normal 3 2 20 2 3" xfId="4733" xr:uid="{00000000-0005-0000-0000-0000980F0000}"/>
    <cellStyle name="Normal 3 2 20 2 3 2" xfId="4734" xr:uid="{00000000-0005-0000-0000-0000990F0000}"/>
    <cellStyle name="Normal 3 2 20 2 3 2 2" xfId="4735" xr:uid="{00000000-0005-0000-0000-00009A0F0000}"/>
    <cellStyle name="Normal 3 2 20 2 3 3" xfId="4736" xr:uid="{00000000-0005-0000-0000-00009B0F0000}"/>
    <cellStyle name="Normal 3 2 20 2 3 3 2" xfId="4737" xr:uid="{00000000-0005-0000-0000-00009C0F0000}"/>
    <cellStyle name="Normal 3 2 20 2 3 4" xfId="4738" xr:uid="{00000000-0005-0000-0000-00009D0F0000}"/>
    <cellStyle name="Normal 3 2 20 2 4" xfId="4739" xr:uid="{00000000-0005-0000-0000-00009E0F0000}"/>
    <cellStyle name="Normal 3 2 20 2 4 2" xfId="4740" xr:uid="{00000000-0005-0000-0000-00009F0F0000}"/>
    <cellStyle name="Normal 3 2 20 2 5" xfId="4741" xr:uid="{00000000-0005-0000-0000-0000A00F0000}"/>
    <cellStyle name="Normal 3 2 20 2 5 2" xfId="4742" xr:uid="{00000000-0005-0000-0000-0000A10F0000}"/>
    <cellStyle name="Normal 3 2 20 2 6" xfId="4743" xr:uid="{00000000-0005-0000-0000-0000A20F0000}"/>
    <cellStyle name="Normal 3 2 20 2 7" xfId="9163" xr:uid="{3B830875-FD88-49EA-9144-4EC3234F05BA}"/>
    <cellStyle name="Normal 3 2 20 3" xfId="4744" xr:uid="{00000000-0005-0000-0000-0000A30F0000}"/>
    <cellStyle name="Normal 3 2 20 3 2" xfId="4745" xr:uid="{00000000-0005-0000-0000-0000A40F0000}"/>
    <cellStyle name="Normal 3 2 20 3 2 2" xfId="4746" xr:uid="{00000000-0005-0000-0000-0000A50F0000}"/>
    <cellStyle name="Normal 3 2 20 3 2 2 2" xfId="4747" xr:uid="{00000000-0005-0000-0000-0000A60F0000}"/>
    <cellStyle name="Normal 3 2 20 3 2 3" xfId="4748" xr:uid="{00000000-0005-0000-0000-0000A70F0000}"/>
    <cellStyle name="Normal 3 2 20 3 2 3 2" xfId="4749" xr:uid="{00000000-0005-0000-0000-0000A80F0000}"/>
    <cellStyle name="Normal 3 2 20 3 2 4" xfId="4750" xr:uid="{00000000-0005-0000-0000-0000A90F0000}"/>
    <cellStyle name="Normal 3 2 20 3 3" xfId="4751" xr:uid="{00000000-0005-0000-0000-0000AA0F0000}"/>
    <cellStyle name="Normal 3 2 20 3 3 2" xfId="4752" xr:uid="{00000000-0005-0000-0000-0000AB0F0000}"/>
    <cellStyle name="Normal 3 2 20 3 4" xfId="4753" xr:uid="{00000000-0005-0000-0000-0000AC0F0000}"/>
    <cellStyle name="Normal 3 2 20 3 4 2" xfId="4754" xr:uid="{00000000-0005-0000-0000-0000AD0F0000}"/>
    <cellStyle name="Normal 3 2 20 3 5" xfId="4755" xr:uid="{00000000-0005-0000-0000-0000AE0F0000}"/>
    <cellStyle name="Normal 3 2 20 3 6" xfId="9522" xr:uid="{C45489C0-B06F-4D03-B7A8-083FF78AE29F}"/>
    <cellStyle name="Normal 3 2 20 4" xfId="4756" xr:uid="{00000000-0005-0000-0000-0000AF0F0000}"/>
    <cellStyle name="Normal 3 2 20 4 2" xfId="4757" xr:uid="{00000000-0005-0000-0000-0000B00F0000}"/>
    <cellStyle name="Normal 3 2 20 4 2 2" xfId="4758" xr:uid="{00000000-0005-0000-0000-0000B10F0000}"/>
    <cellStyle name="Normal 3 2 20 4 3" xfId="4759" xr:uid="{00000000-0005-0000-0000-0000B20F0000}"/>
    <cellStyle name="Normal 3 2 20 4 3 2" xfId="4760" xr:uid="{00000000-0005-0000-0000-0000B30F0000}"/>
    <cellStyle name="Normal 3 2 20 4 4" xfId="4761" xr:uid="{00000000-0005-0000-0000-0000B40F0000}"/>
    <cellStyle name="Normal 3 2 20 5" xfId="4762" xr:uid="{00000000-0005-0000-0000-0000B50F0000}"/>
    <cellStyle name="Normal 3 2 20 5 2" xfId="4763" xr:uid="{00000000-0005-0000-0000-0000B60F0000}"/>
    <cellStyle name="Normal 3 2 20 6" xfId="4764" xr:uid="{00000000-0005-0000-0000-0000B70F0000}"/>
    <cellStyle name="Normal 3 2 20 6 2" xfId="4765" xr:uid="{00000000-0005-0000-0000-0000B80F0000}"/>
    <cellStyle name="Normal 3 2 20 7" xfId="4766" xr:uid="{00000000-0005-0000-0000-0000B90F0000}"/>
    <cellStyle name="Normal 3 2 20 8" xfId="9162" xr:uid="{1C2113F4-99ED-43F8-BBA9-D87B4AACF895}"/>
    <cellStyle name="Normal 3 2 21" xfId="317" xr:uid="{00000000-0005-0000-0000-0000BA0F0000}"/>
    <cellStyle name="Normal 3 2 21 2" xfId="318" xr:uid="{00000000-0005-0000-0000-0000BB0F0000}"/>
    <cellStyle name="Normal 3 2 21 2 2" xfId="4767" xr:uid="{00000000-0005-0000-0000-0000BC0F0000}"/>
    <cellStyle name="Normal 3 2 21 2 2 2" xfId="4768" xr:uid="{00000000-0005-0000-0000-0000BD0F0000}"/>
    <cellStyle name="Normal 3 2 21 2 2 2 2" xfId="4769" xr:uid="{00000000-0005-0000-0000-0000BE0F0000}"/>
    <cellStyle name="Normal 3 2 21 2 2 2 2 2" xfId="4770" xr:uid="{00000000-0005-0000-0000-0000BF0F0000}"/>
    <cellStyle name="Normal 3 2 21 2 2 2 3" xfId="4771" xr:uid="{00000000-0005-0000-0000-0000C00F0000}"/>
    <cellStyle name="Normal 3 2 21 2 2 2 3 2" xfId="4772" xr:uid="{00000000-0005-0000-0000-0000C10F0000}"/>
    <cellStyle name="Normal 3 2 21 2 2 2 4" xfId="4773" xr:uid="{00000000-0005-0000-0000-0000C20F0000}"/>
    <cellStyle name="Normal 3 2 21 2 2 3" xfId="4774" xr:uid="{00000000-0005-0000-0000-0000C30F0000}"/>
    <cellStyle name="Normal 3 2 21 2 2 3 2" xfId="4775" xr:uid="{00000000-0005-0000-0000-0000C40F0000}"/>
    <cellStyle name="Normal 3 2 21 2 2 4" xfId="4776" xr:uid="{00000000-0005-0000-0000-0000C50F0000}"/>
    <cellStyle name="Normal 3 2 21 2 2 4 2" xfId="4777" xr:uid="{00000000-0005-0000-0000-0000C60F0000}"/>
    <cellStyle name="Normal 3 2 21 2 2 5" xfId="4778" xr:uid="{00000000-0005-0000-0000-0000C70F0000}"/>
    <cellStyle name="Normal 3 2 21 2 2 6" xfId="9525" xr:uid="{1B3E53FF-B5E0-4E6E-BF96-F13A13DAD252}"/>
    <cellStyle name="Normal 3 2 21 2 3" xfId="4779" xr:uid="{00000000-0005-0000-0000-0000C80F0000}"/>
    <cellStyle name="Normal 3 2 21 2 3 2" xfId="4780" xr:uid="{00000000-0005-0000-0000-0000C90F0000}"/>
    <cellStyle name="Normal 3 2 21 2 3 2 2" xfId="4781" xr:uid="{00000000-0005-0000-0000-0000CA0F0000}"/>
    <cellStyle name="Normal 3 2 21 2 3 3" xfId="4782" xr:uid="{00000000-0005-0000-0000-0000CB0F0000}"/>
    <cellStyle name="Normal 3 2 21 2 3 3 2" xfId="4783" xr:uid="{00000000-0005-0000-0000-0000CC0F0000}"/>
    <cellStyle name="Normal 3 2 21 2 3 4" xfId="4784" xr:uid="{00000000-0005-0000-0000-0000CD0F0000}"/>
    <cellStyle name="Normal 3 2 21 2 4" xfId="4785" xr:uid="{00000000-0005-0000-0000-0000CE0F0000}"/>
    <cellStyle name="Normal 3 2 21 2 4 2" xfId="4786" xr:uid="{00000000-0005-0000-0000-0000CF0F0000}"/>
    <cellStyle name="Normal 3 2 21 2 5" xfId="4787" xr:uid="{00000000-0005-0000-0000-0000D00F0000}"/>
    <cellStyle name="Normal 3 2 21 2 5 2" xfId="4788" xr:uid="{00000000-0005-0000-0000-0000D10F0000}"/>
    <cellStyle name="Normal 3 2 21 2 6" xfId="4789" xr:uid="{00000000-0005-0000-0000-0000D20F0000}"/>
    <cellStyle name="Normal 3 2 21 2 7" xfId="9165" xr:uid="{D2917096-D1B5-4F5A-9E5F-552D861B4C0B}"/>
    <cellStyle name="Normal 3 2 21 3" xfId="4790" xr:uid="{00000000-0005-0000-0000-0000D30F0000}"/>
    <cellStyle name="Normal 3 2 21 3 2" xfId="4791" xr:uid="{00000000-0005-0000-0000-0000D40F0000}"/>
    <cellStyle name="Normal 3 2 21 3 2 2" xfId="4792" xr:uid="{00000000-0005-0000-0000-0000D50F0000}"/>
    <cellStyle name="Normal 3 2 21 3 2 2 2" xfId="4793" xr:uid="{00000000-0005-0000-0000-0000D60F0000}"/>
    <cellStyle name="Normal 3 2 21 3 2 3" xfId="4794" xr:uid="{00000000-0005-0000-0000-0000D70F0000}"/>
    <cellStyle name="Normal 3 2 21 3 2 3 2" xfId="4795" xr:uid="{00000000-0005-0000-0000-0000D80F0000}"/>
    <cellStyle name="Normal 3 2 21 3 2 4" xfId="4796" xr:uid="{00000000-0005-0000-0000-0000D90F0000}"/>
    <cellStyle name="Normal 3 2 21 3 3" xfId="4797" xr:uid="{00000000-0005-0000-0000-0000DA0F0000}"/>
    <cellStyle name="Normal 3 2 21 3 3 2" xfId="4798" xr:uid="{00000000-0005-0000-0000-0000DB0F0000}"/>
    <cellStyle name="Normal 3 2 21 3 4" xfId="4799" xr:uid="{00000000-0005-0000-0000-0000DC0F0000}"/>
    <cellStyle name="Normal 3 2 21 3 4 2" xfId="4800" xr:uid="{00000000-0005-0000-0000-0000DD0F0000}"/>
    <cellStyle name="Normal 3 2 21 3 5" xfId="4801" xr:uid="{00000000-0005-0000-0000-0000DE0F0000}"/>
    <cellStyle name="Normal 3 2 21 3 6" xfId="9524" xr:uid="{713752ED-8B00-4E6D-86D4-563A800E3189}"/>
    <cellStyle name="Normal 3 2 21 4" xfId="4802" xr:uid="{00000000-0005-0000-0000-0000DF0F0000}"/>
    <cellStyle name="Normal 3 2 21 4 2" xfId="4803" xr:uid="{00000000-0005-0000-0000-0000E00F0000}"/>
    <cellStyle name="Normal 3 2 21 4 2 2" xfId="4804" xr:uid="{00000000-0005-0000-0000-0000E10F0000}"/>
    <cellStyle name="Normal 3 2 21 4 3" xfId="4805" xr:uid="{00000000-0005-0000-0000-0000E20F0000}"/>
    <cellStyle name="Normal 3 2 21 4 3 2" xfId="4806" xr:uid="{00000000-0005-0000-0000-0000E30F0000}"/>
    <cellStyle name="Normal 3 2 21 4 4" xfId="4807" xr:uid="{00000000-0005-0000-0000-0000E40F0000}"/>
    <cellStyle name="Normal 3 2 21 5" xfId="4808" xr:uid="{00000000-0005-0000-0000-0000E50F0000}"/>
    <cellStyle name="Normal 3 2 21 5 2" xfId="4809" xr:uid="{00000000-0005-0000-0000-0000E60F0000}"/>
    <cellStyle name="Normal 3 2 21 6" xfId="4810" xr:uid="{00000000-0005-0000-0000-0000E70F0000}"/>
    <cellStyle name="Normal 3 2 21 6 2" xfId="4811" xr:uid="{00000000-0005-0000-0000-0000E80F0000}"/>
    <cellStyle name="Normal 3 2 21 7" xfId="4812" xr:uid="{00000000-0005-0000-0000-0000E90F0000}"/>
    <cellStyle name="Normal 3 2 21 8" xfId="9164" xr:uid="{20A254D9-8053-47D4-A9E9-2CE27075D1E1}"/>
    <cellStyle name="Normal 3 2 22" xfId="319" xr:uid="{00000000-0005-0000-0000-0000EA0F0000}"/>
    <cellStyle name="Normal 3 2 22 2" xfId="320" xr:uid="{00000000-0005-0000-0000-0000EB0F0000}"/>
    <cellStyle name="Normal 3 2 22 2 2" xfId="4813" xr:uid="{00000000-0005-0000-0000-0000EC0F0000}"/>
    <cellStyle name="Normal 3 2 22 2 2 2" xfId="4814" xr:uid="{00000000-0005-0000-0000-0000ED0F0000}"/>
    <cellStyle name="Normal 3 2 22 2 2 2 2" xfId="4815" xr:uid="{00000000-0005-0000-0000-0000EE0F0000}"/>
    <cellStyle name="Normal 3 2 22 2 2 2 2 2" xfId="4816" xr:uid="{00000000-0005-0000-0000-0000EF0F0000}"/>
    <cellStyle name="Normal 3 2 22 2 2 2 3" xfId="4817" xr:uid="{00000000-0005-0000-0000-0000F00F0000}"/>
    <cellStyle name="Normal 3 2 22 2 2 2 3 2" xfId="4818" xr:uid="{00000000-0005-0000-0000-0000F10F0000}"/>
    <cellStyle name="Normal 3 2 22 2 2 2 4" xfId="4819" xr:uid="{00000000-0005-0000-0000-0000F20F0000}"/>
    <cellStyle name="Normal 3 2 22 2 2 3" xfId="4820" xr:uid="{00000000-0005-0000-0000-0000F30F0000}"/>
    <cellStyle name="Normal 3 2 22 2 2 3 2" xfId="4821" xr:uid="{00000000-0005-0000-0000-0000F40F0000}"/>
    <cellStyle name="Normal 3 2 22 2 2 4" xfId="4822" xr:uid="{00000000-0005-0000-0000-0000F50F0000}"/>
    <cellStyle name="Normal 3 2 22 2 2 4 2" xfId="4823" xr:uid="{00000000-0005-0000-0000-0000F60F0000}"/>
    <cellStyle name="Normal 3 2 22 2 2 5" xfId="4824" xr:uid="{00000000-0005-0000-0000-0000F70F0000}"/>
    <cellStyle name="Normal 3 2 22 2 2 6" xfId="9527" xr:uid="{50BEC213-4F85-4475-99B9-8AFD86C8E9FF}"/>
    <cellStyle name="Normal 3 2 22 2 3" xfId="4825" xr:uid="{00000000-0005-0000-0000-0000F80F0000}"/>
    <cellStyle name="Normal 3 2 22 2 3 2" xfId="4826" xr:uid="{00000000-0005-0000-0000-0000F90F0000}"/>
    <cellStyle name="Normal 3 2 22 2 3 2 2" xfId="4827" xr:uid="{00000000-0005-0000-0000-0000FA0F0000}"/>
    <cellStyle name="Normal 3 2 22 2 3 3" xfId="4828" xr:uid="{00000000-0005-0000-0000-0000FB0F0000}"/>
    <cellStyle name="Normal 3 2 22 2 3 3 2" xfId="4829" xr:uid="{00000000-0005-0000-0000-0000FC0F0000}"/>
    <cellStyle name="Normal 3 2 22 2 3 4" xfId="4830" xr:uid="{00000000-0005-0000-0000-0000FD0F0000}"/>
    <cellStyle name="Normal 3 2 22 2 4" xfId="4831" xr:uid="{00000000-0005-0000-0000-0000FE0F0000}"/>
    <cellStyle name="Normal 3 2 22 2 4 2" xfId="4832" xr:uid="{00000000-0005-0000-0000-0000FF0F0000}"/>
    <cellStyle name="Normal 3 2 22 2 5" xfId="4833" xr:uid="{00000000-0005-0000-0000-000000100000}"/>
    <cellStyle name="Normal 3 2 22 2 5 2" xfId="4834" xr:uid="{00000000-0005-0000-0000-000001100000}"/>
    <cellStyle name="Normal 3 2 22 2 6" xfId="4835" xr:uid="{00000000-0005-0000-0000-000002100000}"/>
    <cellStyle name="Normal 3 2 22 2 7" xfId="9167" xr:uid="{008BAB4C-A413-41B7-A2D9-2EB96297B999}"/>
    <cellStyle name="Normal 3 2 22 3" xfId="4836" xr:uid="{00000000-0005-0000-0000-000003100000}"/>
    <cellStyle name="Normal 3 2 22 3 2" xfId="4837" xr:uid="{00000000-0005-0000-0000-000004100000}"/>
    <cellStyle name="Normal 3 2 22 3 2 2" xfId="4838" xr:uid="{00000000-0005-0000-0000-000005100000}"/>
    <cellStyle name="Normal 3 2 22 3 2 2 2" xfId="4839" xr:uid="{00000000-0005-0000-0000-000006100000}"/>
    <cellStyle name="Normal 3 2 22 3 2 3" xfId="4840" xr:uid="{00000000-0005-0000-0000-000007100000}"/>
    <cellStyle name="Normal 3 2 22 3 2 3 2" xfId="4841" xr:uid="{00000000-0005-0000-0000-000008100000}"/>
    <cellStyle name="Normal 3 2 22 3 2 4" xfId="4842" xr:uid="{00000000-0005-0000-0000-000009100000}"/>
    <cellStyle name="Normal 3 2 22 3 3" xfId="4843" xr:uid="{00000000-0005-0000-0000-00000A100000}"/>
    <cellStyle name="Normal 3 2 22 3 3 2" xfId="4844" xr:uid="{00000000-0005-0000-0000-00000B100000}"/>
    <cellStyle name="Normal 3 2 22 3 4" xfId="4845" xr:uid="{00000000-0005-0000-0000-00000C100000}"/>
    <cellStyle name="Normal 3 2 22 3 4 2" xfId="4846" xr:uid="{00000000-0005-0000-0000-00000D100000}"/>
    <cellStyle name="Normal 3 2 22 3 5" xfId="4847" xr:uid="{00000000-0005-0000-0000-00000E100000}"/>
    <cellStyle name="Normal 3 2 22 3 6" xfId="9526" xr:uid="{24EB6D0C-DF15-42AC-B2D9-88E303A55CBB}"/>
    <cellStyle name="Normal 3 2 22 4" xfId="4848" xr:uid="{00000000-0005-0000-0000-00000F100000}"/>
    <cellStyle name="Normal 3 2 22 4 2" xfId="4849" xr:uid="{00000000-0005-0000-0000-000010100000}"/>
    <cellStyle name="Normal 3 2 22 4 2 2" xfId="4850" xr:uid="{00000000-0005-0000-0000-000011100000}"/>
    <cellStyle name="Normal 3 2 22 4 3" xfId="4851" xr:uid="{00000000-0005-0000-0000-000012100000}"/>
    <cellStyle name="Normal 3 2 22 4 3 2" xfId="4852" xr:uid="{00000000-0005-0000-0000-000013100000}"/>
    <cellStyle name="Normal 3 2 22 4 4" xfId="4853" xr:uid="{00000000-0005-0000-0000-000014100000}"/>
    <cellStyle name="Normal 3 2 22 5" xfId="4854" xr:uid="{00000000-0005-0000-0000-000015100000}"/>
    <cellStyle name="Normal 3 2 22 5 2" xfId="4855" xr:uid="{00000000-0005-0000-0000-000016100000}"/>
    <cellStyle name="Normal 3 2 22 6" xfId="4856" xr:uid="{00000000-0005-0000-0000-000017100000}"/>
    <cellStyle name="Normal 3 2 22 6 2" xfId="4857" xr:uid="{00000000-0005-0000-0000-000018100000}"/>
    <cellStyle name="Normal 3 2 22 7" xfId="4858" xr:uid="{00000000-0005-0000-0000-000019100000}"/>
    <cellStyle name="Normal 3 2 22 8" xfId="9166" xr:uid="{600EFA93-5D7B-4440-9A45-882C789D607A}"/>
    <cellStyle name="Normal 3 2 23" xfId="321" xr:uid="{00000000-0005-0000-0000-00001A100000}"/>
    <cellStyle name="Normal 3 2 23 2" xfId="322" xr:uid="{00000000-0005-0000-0000-00001B100000}"/>
    <cellStyle name="Normal 3 2 23 2 2" xfId="4859" xr:uid="{00000000-0005-0000-0000-00001C100000}"/>
    <cellStyle name="Normal 3 2 23 2 2 2" xfId="4860" xr:uid="{00000000-0005-0000-0000-00001D100000}"/>
    <cellStyle name="Normal 3 2 23 2 2 2 2" xfId="4861" xr:uid="{00000000-0005-0000-0000-00001E100000}"/>
    <cellStyle name="Normal 3 2 23 2 2 2 2 2" xfId="4862" xr:uid="{00000000-0005-0000-0000-00001F100000}"/>
    <cellStyle name="Normal 3 2 23 2 2 2 3" xfId="4863" xr:uid="{00000000-0005-0000-0000-000020100000}"/>
    <cellStyle name="Normal 3 2 23 2 2 2 3 2" xfId="4864" xr:uid="{00000000-0005-0000-0000-000021100000}"/>
    <cellStyle name="Normal 3 2 23 2 2 2 4" xfId="4865" xr:uid="{00000000-0005-0000-0000-000022100000}"/>
    <cellStyle name="Normal 3 2 23 2 2 3" xfId="4866" xr:uid="{00000000-0005-0000-0000-000023100000}"/>
    <cellStyle name="Normal 3 2 23 2 2 3 2" xfId="4867" xr:uid="{00000000-0005-0000-0000-000024100000}"/>
    <cellStyle name="Normal 3 2 23 2 2 4" xfId="4868" xr:uid="{00000000-0005-0000-0000-000025100000}"/>
    <cellStyle name="Normal 3 2 23 2 2 4 2" xfId="4869" xr:uid="{00000000-0005-0000-0000-000026100000}"/>
    <cellStyle name="Normal 3 2 23 2 2 5" xfId="4870" xr:uid="{00000000-0005-0000-0000-000027100000}"/>
    <cellStyle name="Normal 3 2 23 2 2 6" xfId="9529" xr:uid="{B0D6C37A-9AFE-4A59-970C-4086CA1DFDD6}"/>
    <cellStyle name="Normal 3 2 23 2 3" xfId="4871" xr:uid="{00000000-0005-0000-0000-000028100000}"/>
    <cellStyle name="Normal 3 2 23 2 3 2" xfId="4872" xr:uid="{00000000-0005-0000-0000-000029100000}"/>
    <cellStyle name="Normal 3 2 23 2 3 2 2" xfId="4873" xr:uid="{00000000-0005-0000-0000-00002A100000}"/>
    <cellStyle name="Normal 3 2 23 2 3 3" xfId="4874" xr:uid="{00000000-0005-0000-0000-00002B100000}"/>
    <cellStyle name="Normal 3 2 23 2 3 3 2" xfId="4875" xr:uid="{00000000-0005-0000-0000-00002C100000}"/>
    <cellStyle name="Normal 3 2 23 2 3 4" xfId="4876" xr:uid="{00000000-0005-0000-0000-00002D100000}"/>
    <cellStyle name="Normal 3 2 23 2 4" xfId="4877" xr:uid="{00000000-0005-0000-0000-00002E100000}"/>
    <cellStyle name="Normal 3 2 23 2 4 2" xfId="4878" xr:uid="{00000000-0005-0000-0000-00002F100000}"/>
    <cellStyle name="Normal 3 2 23 2 5" xfId="4879" xr:uid="{00000000-0005-0000-0000-000030100000}"/>
    <cellStyle name="Normal 3 2 23 2 5 2" xfId="4880" xr:uid="{00000000-0005-0000-0000-000031100000}"/>
    <cellStyle name="Normal 3 2 23 2 6" xfId="4881" xr:uid="{00000000-0005-0000-0000-000032100000}"/>
    <cellStyle name="Normal 3 2 23 2 7" xfId="9169" xr:uid="{396D0A78-B421-4630-B953-9D7CA1BEEEEF}"/>
    <cellStyle name="Normal 3 2 23 3" xfId="4882" xr:uid="{00000000-0005-0000-0000-000033100000}"/>
    <cellStyle name="Normal 3 2 23 3 2" xfId="4883" xr:uid="{00000000-0005-0000-0000-000034100000}"/>
    <cellStyle name="Normal 3 2 23 3 2 2" xfId="4884" xr:uid="{00000000-0005-0000-0000-000035100000}"/>
    <cellStyle name="Normal 3 2 23 3 2 2 2" xfId="4885" xr:uid="{00000000-0005-0000-0000-000036100000}"/>
    <cellStyle name="Normal 3 2 23 3 2 3" xfId="4886" xr:uid="{00000000-0005-0000-0000-000037100000}"/>
    <cellStyle name="Normal 3 2 23 3 2 3 2" xfId="4887" xr:uid="{00000000-0005-0000-0000-000038100000}"/>
    <cellStyle name="Normal 3 2 23 3 2 4" xfId="4888" xr:uid="{00000000-0005-0000-0000-000039100000}"/>
    <cellStyle name="Normal 3 2 23 3 3" xfId="4889" xr:uid="{00000000-0005-0000-0000-00003A100000}"/>
    <cellStyle name="Normal 3 2 23 3 3 2" xfId="4890" xr:uid="{00000000-0005-0000-0000-00003B100000}"/>
    <cellStyle name="Normal 3 2 23 3 4" xfId="4891" xr:uid="{00000000-0005-0000-0000-00003C100000}"/>
    <cellStyle name="Normal 3 2 23 3 4 2" xfId="4892" xr:uid="{00000000-0005-0000-0000-00003D100000}"/>
    <cellStyle name="Normal 3 2 23 3 5" xfId="4893" xr:uid="{00000000-0005-0000-0000-00003E100000}"/>
    <cellStyle name="Normal 3 2 23 3 6" xfId="9528" xr:uid="{261DF811-F489-4D3B-944E-DE72298C3993}"/>
    <cellStyle name="Normal 3 2 23 4" xfId="4894" xr:uid="{00000000-0005-0000-0000-00003F100000}"/>
    <cellStyle name="Normal 3 2 23 4 2" xfId="4895" xr:uid="{00000000-0005-0000-0000-000040100000}"/>
    <cellStyle name="Normal 3 2 23 4 2 2" xfId="4896" xr:uid="{00000000-0005-0000-0000-000041100000}"/>
    <cellStyle name="Normal 3 2 23 4 3" xfId="4897" xr:uid="{00000000-0005-0000-0000-000042100000}"/>
    <cellStyle name="Normal 3 2 23 4 3 2" xfId="4898" xr:uid="{00000000-0005-0000-0000-000043100000}"/>
    <cellStyle name="Normal 3 2 23 4 4" xfId="4899" xr:uid="{00000000-0005-0000-0000-000044100000}"/>
    <cellStyle name="Normal 3 2 23 5" xfId="4900" xr:uid="{00000000-0005-0000-0000-000045100000}"/>
    <cellStyle name="Normal 3 2 23 5 2" xfId="4901" xr:uid="{00000000-0005-0000-0000-000046100000}"/>
    <cellStyle name="Normal 3 2 23 6" xfId="4902" xr:uid="{00000000-0005-0000-0000-000047100000}"/>
    <cellStyle name="Normal 3 2 23 6 2" xfId="4903" xr:uid="{00000000-0005-0000-0000-000048100000}"/>
    <cellStyle name="Normal 3 2 23 7" xfId="4904" xr:uid="{00000000-0005-0000-0000-000049100000}"/>
    <cellStyle name="Normal 3 2 23 8" xfId="9168" xr:uid="{30F77159-A894-42BB-865E-4C7DE2FAB61F}"/>
    <cellStyle name="Normal 3 2 24" xfId="323" xr:uid="{00000000-0005-0000-0000-00004A100000}"/>
    <cellStyle name="Normal 3 2 24 2" xfId="324" xr:uid="{00000000-0005-0000-0000-00004B100000}"/>
    <cellStyle name="Normal 3 2 24 2 2" xfId="4905" xr:uid="{00000000-0005-0000-0000-00004C100000}"/>
    <cellStyle name="Normal 3 2 24 2 2 2" xfId="4906" xr:uid="{00000000-0005-0000-0000-00004D100000}"/>
    <cellStyle name="Normal 3 2 24 2 2 2 2" xfId="4907" xr:uid="{00000000-0005-0000-0000-00004E100000}"/>
    <cellStyle name="Normal 3 2 24 2 2 2 2 2" xfId="4908" xr:uid="{00000000-0005-0000-0000-00004F100000}"/>
    <cellStyle name="Normal 3 2 24 2 2 2 3" xfId="4909" xr:uid="{00000000-0005-0000-0000-000050100000}"/>
    <cellStyle name="Normal 3 2 24 2 2 2 3 2" xfId="4910" xr:uid="{00000000-0005-0000-0000-000051100000}"/>
    <cellStyle name="Normal 3 2 24 2 2 2 4" xfId="4911" xr:uid="{00000000-0005-0000-0000-000052100000}"/>
    <cellStyle name="Normal 3 2 24 2 2 3" xfId="4912" xr:uid="{00000000-0005-0000-0000-000053100000}"/>
    <cellStyle name="Normal 3 2 24 2 2 3 2" xfId="4913" xr:uid="{00000000-0005-0000-0000-000054100000}"/>
    <cellStyle name="Normal 3 2 24 2 2 4" xfId="4914" xr:uid="{00000000-0005-0000-0000-000055100000}"/>
    <cellStyle name="Normal 3 2 24 2 2 4 2" xfId="4915" xr:uid="{00000000-0005-0000-0000-000056100000}"/>
    <cellStyle name="Normal 3 2 24 2 2 5" xfId="4916" xr:uid="{00000000-0005-0000-0000-000057100000}"/>
    <cellStyle name="Normal 3 2 24 2 2 6" xfId="9531" xr:uid="{8D21B8CC-8BA3-4EE2-9591-5ADFCA9E2E38}"/>
    <cellStyle name="Normal 3 2 24 2 3" xfId="4917" xr:uid="{00000000-0005-0000-0000-000058100000}"/>
    <cellStyle name="Normal 3 2 24 2 3 2" xfId="4918" xr:uid="{00000000-0005-0000-0000-000059100000}"/>
    <cellStyle name="Normal 3 2 24 2 3 2 2" xfId="4919" xr:uid="{00000000-0005-0000-0000-00005A100000}"/>
    <cellStyle name="Normal 3 2 24 2 3 3" xfId="4920" xr:uid="{00000000-0005-0000-0000-00005B100000}"/>
    <cellStyle name="Normal 3 2 24 2 3 3 2" xfId="4921" xr:uid="{00000000-0005-0000-0000-00005C100000}"/>
    <cellStyle name="Normal 3 2 24 2 3 4" xfId="4922" xr:uid="{00000000-0005-0000-0000-00005D100000}"/>
    <cellStyle name="Normal 3 2 24 2 4" xfId="4923" xr:uid="{00000000-0005-0000-0000-00005E100000}"/>
    <cellStyle name="Normal 3 2 24 2 4 2" xfId="4924" xr:uid="{00000000-0005-0000-0000-00005F100000}"/>
    <cellStyle name="Normal 3 2 24 2 5" xfId="4925" xr:uid="{00000000-0005-0000-0000-000060100000}"/>
    <cellStyle name="Normal 3 2 24 2 5 2" xfId="4926" xr:uid="{00000000-0005-0000-0000-000061100000}"/>
    <cellStyle name="Normal 3 2 24 2 6" xfId="4927" xr:uid="{00000000-0005-0000-0000-000062100000}"/>
    <cellStyle name="Normal 3 2 24 2 7" xfId="9171" xr:uid="{23DE6295-B5CD-47EB-8C32-CC616B4977C5}"/>
    <cellStyle name="Normal 3 2 24 3" xfId="4928" xr:uid="{00000000-0005-0000-0000-000063100000}"/>
    <cellStyle name="Normal 3 2 24 3 2" xfId="4929" xr:uid="{00000000-0005-0000-0000-000064100000}"/>
    <cellStyle name="Normal 3 2 24 3 2 2" xfId="4930" xr:uid="{00000000-0005-0000-0000-000065100000}"/>
    <cellStyle name="Normal 3 2 24 3 2 2 2" xfId="4931" xr:uid="{00000000-0005-0000-0000-000066100000}"/>
    <cellStyle name="Normal 3 2 24 3 2 3" xfId="4932" xr:uid="{00000000-0005-0000-0000-000067100000}"/>
    <cellStyle name="Normal 3 2 24 3 2 3 2" xfId="4933" xr:uid="{00000000-0005-0000-0000-000068100000}"/>
    <cellStyle name="Normal 3 2 24 3 2 4" xfId="4934" xr:uid="{00000000-0005-0000-0000-000069100000}"/>
    <cellStyle name="Normal 3 2 24 3 3" xfId="4935" xr:uid="{00000000-0005-0000-0000-00006A100000}"/>
    <cellStyle name="Normal 3 2 24 3 3 2" xfId="4936" xr:uid="{00000000-0005-0000-0000-00006B100000}"/>
    <cellStyle name="Normal 3 2 24 3 4" xfId="4937" xr:uid="{00000000-0005-0000-0000-00006C100000}"/>
    <cellStyle name="Normal 3 2 24 3 4 2" xfId="4938" xr:uid="{00000000-0005-0000-0000-00006D100000}"/>
    <cellStyle name="Normal 3 2 24 3 5" xfId="4939" xr:uid="{00000000-0005-0000-0000-00006E100000}"/>
    <cellStyle name="Normal 3 2 24 3 6" xfId="9530" xr:uid="{B4C1574D-0692-4A2D-BA3A-3376AA69A915}"/>
    <cellStyle name="Normal 3 2 24 4" xfId="4940" xr:uid="{00000000-0005-0000-0000-00006F100000}"/>
    <cellStyle name="Normal 3 2 24 4 2" xfId="4941" xr:uid="{00000000-0005-0000-0000-000070100000}"/>
    <cellStyle name="Normal 3 2 24 4 2 2" xfId="4942" xr:uid="{00000000-0005-0000-0000-000071100000}"/>
    <cellStyle name="Normal 3 2 24 4 3" xfId="4943" xr:uid="{00000000-0005-0000-0000-000072100000}"/>
    <cellStyle name="Normal 3 2 24 4 3 2" xfId="4944" xr:uid="{00000000-0005-0000-0000-000073100000}"/>
    <cellStyle name="Normal 3 2 24 4 4" xfId="4945" xr:uid="{00000000-0005-0000-0000-000074100000}"/>
    <cellStyle name="Normal 3 2 24 5" xfId="4946" xr:uid="{00000000-0005-0000-0000-000075100000}"/>
    <cellStyle name="Normal 3 2 24 5 2" xfId="4947" xr:uid="{00000000-0005-0000-0000-000076100000}"/>
    <cellStyle name="Normal 3 2 24 6" xfId="4948" xr:uid="{00000000-0005-0000-0000-000077100000}"/>
    <cellStyle name="Normal 3 2 24 6 2" xfId="4949" xr:uid="{00000000-0005-0000-0000-000078100000}"/>
    <cellStyle name="Normal 3 2 24 7" xfId="4950" xr:uid="{00000000-0005-0000-0000-000079100000}"/>
    <cellStyle name="Normal 3 2 24 8" xfId="9170" xr:uid="{1205BCE4-8AD4-4921-B687-02272BC07497}"/>
    <cellStyle name="Normal 3 2 25" xfId="325" xr:uid="{00000000-0005-0000-0000-00007A100000}"/>
    <cellStyle name="Normal 3 2 25 2" xfId="326" xr:uid="{00000000-0005-0000-0000-00007B100000}"/>
    <cellStyle name="Normal 3 2 25 2 2" xfId="4951" xr:uid="{00000000-0005-0000-0000-00007C100000}"/>
    <cellStyle name="Normal 3 2 25 2 2 2" xfId="4952" xr:uid="{00000000-0005-0000-0000-00007D100000}"/>
    <cellStyle name="Normal 3 2 25 2 2 2 2" xfId="4953" xr:uid="{00000000-0005-0000-0000-00007E100000}"/>
    <cellStyle name="Normal 3 2 25 2 2 2 2 2" xfId="4954" xr:uid="{00000000-0005-0000-0000-00007F100000}"/>
    <cellStyle name="Normal 3 2 25 2 2 2 3" xfId="4955" xr:uid="{00000000-0005-0000-0000-000080100000}"/>
    <cellStyle name="Normal 3 2 25 2 2 2 3 2" xfId="4956" xr:uid="{00000000-0005-0000-0000-000081100000}"/>
    <cellStyle name="Normal 3 2 25 2 2 2 4" xfId="4957" xr:uid="{00000000-0005-0000-0000-000082100000}"/>
    <cellStyle name="Normal 3 2 25 2 2 3" xfId="4958" xr:uid="{00000000-0005-0000-0000-000083100000}"/>
    <cellStyle name="Normal 3 2 25 2 2 3 2" xfId="4959" xr:uid="{00000000-0005-0000-0000-000084100000}"/>
    <cellStyle name="Normal 3 2 25 2 2 4" xfId="4960" xr:uid="{00000000-0005-0000-0000-000085100000}"/>
    <cellStyle name="Normal 3 2 25 2 2 4 2" xfId="4961" xr:uid="{00000000-0005-0000-0000-000086100000}"/>
    <cellStyle name="Normal 3 2 25 2 2 5" xfId="4962" xr:uid="{00000000-0005-0000-0000-000087100000}"/>
    <cellStyle name="Normal 3 2 25 2 2 6" xfId="9533" xr:uid="{4A4EDAD1-B303-49B8-9AAC-EE716F9E6C98}"/>
    <cellStyle name="Normal 3 2 25 2 3" xfId="4963" xr:uid="{00000000-0005-0000-0000-000088100000}"/>
    <cellStyle name="Normal 3 2 25 2 3 2" xfId="4964" xr:uid="{00000000-0005-0000-0000-000089100000}"/>
    <cellStyle name="Normal 3 2 25 2 3 2 2" xfId="4965" xr:uid="{00000000-0005-0000-0000-00008A100000}"/>
    <cellStyle name="Normal 3 2 25 2 3 3" xfId="4966" xr:uid="{00000000-0005-0000-0000-00008B100000}"/>
    <cellStyle name="Normal 3 2 25 2 3 3 2" xfId="4967" xr:uid="{00000000-0005-0000-0000-00008C100000}"/>
    <cellStyle name="Normal 3 2 25 2 3 4" xfId="4968" xr:uid="{00000000-0005-0000-0000-00008D100000}"/>
    <cellStyle name="Normal 3 2 25 2 4" xfId="4969" xr:uid="{00000000-0005-0000-0000-00008E100000}"/>
    <cellStyle name="Normal 3 2 25 2 4 2" xfId="4970" xr:uid="{00000000-0005-0000-0000-00008F100000}"/>
    <cellStyle name="Normal 3 2 25 2 5" xfId="4971" xr:uid="{00000000-0005-0000-0000-000090100000}"/>
    <cellStyle name="Normal 3 2 25 2 5 2" xfId="4972" xr:uid="{00000000-0005-0000-0000-000091100000}"/>
    <cellStyle name="Normal 3 2 25 2 6" xfId="4973" xr:uid="{00000000-0005-0000-0000-000092100000}"/>
    <cellStyle name="Normal 3 2 25 2 7" xfId="9173" xr:uid="{0CA86C23-40A5-4D92-8A8F-C96F7E734536}"/>
    <cellStyle name="Normal 3 2 25 3" xfId="4974" xr:uid="{00000000-0005-0000-0000-000093100000}"/>
    <cellStyle name="Normal 3 2 25 3 2" xfId="4975" xr:uid="{00000000-0005-0000-0000-000094100000}"/>
    <cellStyle name="Normal 3 2 25 3 2 2" xfId="4976" xr:uid="{00000000-0005-0000-0000-000095100000}"/>
    <cellStyle name="Normal 3 2 25 3 2 2 2" xfId="4977" xr:uid="{00000000-0005-0000-0000-000096100000}"/>
    <cellStyle name="Normal 3 2 25 3 2 3" xfId="4978" xr:uid="{00000000-0005-0000-0000-000097100000}"/>
    <cellStyle name="Normal 3 2 25 3 2 3 2" xfId="4979" xr:uid="{00000000-0005-0000-0000-000098100000}"/>
    <cellStyle name="Normal 3 2 25 3 2 4" xfId="4980" xr:uid="{00000000-0005-0000-0000-000099100000}"/>
    <cellStyle name="Normal 3 2 25 3 3" xfId="4981" xr:uid="{00000000-0005-0000-0000-00009A100000}"/>
    <cellStyle name="Normal 3 2 25 3 3 2" xfId="4982" xr:uid="{00000000-0005-0000-0000-00009B100000}"/>
    <cellStyle name="Normal 3 2 25 3 4" xfId="4983" xr:uid="{00000000-0005-0000-0000-00009C100000}"/>
    <cellStyle name="Normal 3 2 25 3 4 2" xfId="4984" xr:uid="{00000000-0005-0000-0000-00009D100000}"/>
    <cellStyle name="Normal 3 2 25 3 5" xfId="4985" xr:uid="{00000000-0005-0000-0000-00009E100000}"/>
    <cellStyle name="Normal 3 2 25 3 6" xfId="9532" xr:uid="{7EFCDE71-721A-426A-9C72-90447A075BEB}"/>
    <cellStyle name="Normal 3 2 25 4" xfId="4986" xr:uid="{00000000-0005-0000-0000-00009F100000}"/>
    <cellStyle name="Normal 3 2 25 4 2" xfId="4987" xr:uid="{00000000-0005-0000-0000-0000A0100000}"/>
    <cellStyle name="Normal 3 2 25 4 2 2" xfId="4988" xr:uid="{00000000-0005-0000-0000-0000A1100000}"/>
    <cellStyle name="Normal 3 2 25 4 3" xfId="4989" xr:uid="{00000000-0005-0000-0000-0000A2100000}"/>
    <cellStyle name="Normal 3 2 25 4 3 2" xfId="4990" xr:uid="{00000000-0005-0000-0000-0000A3100000}"/>
    <cellStyle name="Normal 3 2 25 4 4" xfId="4991" xr:uid="{00000000-0005-0000-0000-0000A4100000}"/>
    <cellStyle name="Normal 3 2 25 5" xfId="4992" xr:uid="{00000000-0005-0000-0000-0000A5100000}"/>
    <cellStyle name="Normal 3 2 25 5 2" xfId="4993" xr:uid="{00000000-0005-0000-0000-0000A6100000}"/>
    <cellStyle name="Normal 3 2 25 6" xfId="4994" xr:uid="{00000000-0005-0000-0000-0000A7100000}"/>
    <cellStyle name="Normal 3 2 25 6 2" xfId="4995" xr:uid="{00000000-0005-0000-0000-0000A8100000}"/>
    <cellStyle name="Normal 3 2 25 7" xfId="4996" xr:uid="{00000000-0005-0000-0000-0000A9100000}"/>
    <cellStyle name="Normal 3 2 25 8" xfId="9172" xr:uid="{122839DE-6AB5-4369-B3D3-9B1EF8612EAC}"/>
    <cellStyle name="Normal 3 2 26" xfId="327" xr:uid="{00000000-0005-0000-0000-0000AA100000}"/>
    <cellStyle name="Normal 3 2 26 2" xfId="328" xr:uid="{00000000-0005-0000-0000-0000AB100000}"/>
    <cellStyle name="Normal 3 2 26 2 2" xfId="4997" xr:uid="{00000000-0005-0000-0000-0000AC100000}"/>
    <cellStyle name="Normal 3 2 26 2 2 2" xfId="4998" xr:uid="{00000000-0005-0000-0000-0000AD100000}"/>
    <cellStyle name="Normal 3 2 26 2 2 2 2" xfId="4999" xr:uid="{00000000-0005-0000-0000-0000AE100000}"/>
    <cellStyle name="Normal 3 2 26 2 2 2 2 2" xfId="5000" xr:uid="{00000000-0005-0000-0000-0000AF100000}"/>
    <cellStyle name="Normal 3 2 26 2 2 2 3" xfId="5001" xr:uid="{00000000-0005-0000-0000-0000B0100000}"/>
    <cellStyle name="Normal 3 2 26 2 2 2 3 2" xfId="5002" xr:uid="{00000000-0005-0000-0000-0000B1100000}"/>
    <cellStyle name="Normal 3 2 26 2 2 2 4" xfId="5003" xr:uid="{00000000-0005-0000-0000-0000B2100000}"/>
    <cellStyle name="Normal 3 2 26 2 2 3" xfId="5004" xr:uid="{00000000-0005-0000-0000-0000B3100000}"/>
    <cellStyle name="Normal 3 2 26 2 2 3 2" xfId="5005" xr:uid="{00000000-0005-0000-0000-0000B4100000}"/>
    <cellStyle name="Normal 3 2 26 2 2 4" xfId="5006" xr:uid="{00000000-0005-0000-0000-0000B5100000}"/>
    <cellStyle name="Normal 3 2 26 2 2 4 2" xfId="5007" xr:uid="{00000000-0005-0000-0000-0000B6100000}"/>
    <cellStyle name="Normal 3 2 26 2 2 5" xfId="5008" xr:uid="{00000000-0005-0000-0000-0000B7100000}"/>
    <cellStyle name="Normal 3 2 26 2 2 6" xfId="9535" xr:uid="{4B537C4E-8CF9-4D0E-A955-0B7074267B36}"/>
    <cellStyle name="Normal 3 2 26 2 3" xfId="5009" xr:uid="{00000000-0005-0000-0000-0000B8100000}"/>
    <cellStyle name="Normal 3 2 26 2 3 2" xfId="5010" xr:uid="{00000000-0005-0000-0000-0000B9100000}"/>
    <cellStyle name="Normal 3 2 26 2 3 2 2" xfId="5011" xr:uid="{00000000-0005-0000-0000-0000BA100000}"/>
    <cellStyle name="Normal 3 2 26 2 3 3" xfId="5012" xr:uid="{00000000-0005-0000-0000-0000BB100000}"/>
    <cellStyle name="Normal 3 2 26 2 3 3 2" xfId="5013" xr:uid="{00000000-0005-0000-0000-0000BC100000}"/>
    <cellStyle name="Normal 3 2 26 2 3 4" xfId="5014" xr:uid="{00000000-0005-0000-0000-0000BD100000}"/>
    <cellStyle name="Normal 3 2 26 2 4" xfId="5015" xr:uid="{00000000-0005-0000-0000-0000BE100000}"/>
    <cellStyle name="Normal 3 2 26 2 4 2" xfId="5016" xr:uid="{00000000-0005-0000-0000-0000BF100000}"/>
    <cellStyle name="Normal 3 2 26 2 5" xfId="5017" xr:uid="{00000000-0005-0000-0000-0000C0100000}"/>
    <cellStyle name="Normal 3 2 26 2 5 2" xfId="5018" xr:uid="{00000000-0005-0000-0000-0000C1100000}"/>
    <cellStyle name="Normal 3 2 26 2 6" xfId="5019" xr:uid="{00000000-0005-0000-0000-0000C2100000}"/>
    <cellStyle name="Normal 3 2 26 2 7" xfId="9175" xr:uid="{E4A2A505-A780-4064-9A7B-821DB5B90D5B}"/>
    <cellStyle name="Normal 3 2 26 3" xfId="5020" xr:uid="{00000000-0005-0000-0000-0000C3100000}"/>
    <cellStyle name="Normal 3 2 26 3 2" xfId="5021" xr:uid="{00000000-0005-0000-0000-0000C4100000}"/>
    <cellStyle name="Normal 3 2 26 3 2 2" xfId="5022" xr:uid="{00000000-0005-0000-0000-0000C5100000}"/>
    <cellStyle name="Normal 3 2 26 3 2 2 2" xfId="5023" xr:uid="{00000000-0005-0000-0000-0000C6100000}"/>
    <cellStyle name="Normal 3 2 26 3 2 3" xfId="5024" xr:uid="{00000000-0005-0000-0000-0000C7100000}"/>
    <cellStyle name="Normal 3 2 26 3 2 3 2" xfId="5025" xr:uid="{00000000-0005-0000-0000-0000C8100000}"/>
    <cellStyle name="Normal 3 2 26 3 2 4" xfId="5026" xr:uid="{00000000-0005-0000-0000-0000C9100000}"/>
    <cellStyle name="Normal 3 2 26 3 3" xfId="5027" xr:uid="{00000000-0005-0000-0000-0000CA100000}"/>
    <cellStyle name="Normal 3 2 26 3 3 2" xfId="5028" xr:uid="{00000000-0005-0000-0000-0000CB100000}"/>
    <cellStyle name="Normal 3 2 26 3 4" xfId="5029" xr:uid="{00000000-0005-0000-0000-0000CC100000}"/>
    <cellStyle name="Normal 3 2 26 3 4 2" xfId="5030" xr:uid="{00000000-0005-0000-0000-0000CD100000}"/>
    <cellStyle name="Normal 3 2 26 3 5" xfId="5031" xr:uid="{00000000-0005-0000-0000-0000CE100000}"/>
    <cellStyle name="Normal 3 2 26 3 6" xfId="9534" xr:uid="{B77CDA3E-3369-4980-B1D3-92C30DE84A4A}"/>
    <cellStyle name="Normal 3 2 26 4" xfId="5032" xr:uid="{00000000-0005-0000-0000-0000CF100000}"/>
    <cellStyle name="Normal 3 2 26 4 2" xfId="5033" xr:uid="{00000000-0005-0000-0000-0000D0100000}"/>
    <cellStyle name="Normal 3 2 26 4 2 2" xfId="5034" xr:uid="{00000000-0005-0000-0000-0000D1100000}"/>
    <cellStyle name="Normal 3 2 26 4 3" xfId="5035" xr:uid="{00000000-0005-0000-0000-0000D2100000}"/>
    <cellStyle name="Normal 3 2 26 4 3 2" xfId="5036" xr:uid="{00000000-0005-0000-0000-0000D3100000}"/>
    <cellStyle name="Normal 3 2 26 4 4" xfId="5037" xr:uid="{00000000-0005-0000-0000-0000D4100000}"/>
    <cellStyle name="Normal 3 2 26 5" xfId="5038" xr:uid="{00000000-0005-0000-0000-0000D5100000}"/>
    <cellStyle name="Normal 3 2 26 5 2" xfId="5039" xr:uid="{00000000-0005-0000-0000-0000D6100000}"/>
    <cellStyle name="Normal 3 2 26 6" xfId="5040" xr:uid="{00000000-0005-0000-0000-0000D7100000}"/>
    <cellStyle name="Normal 3 2 26 6 2" xfId="5041" xr:uid="{00000000-0005-0000-0000-0000D8100000}"/>
    <cellStyle name="Normal 3 2 26 7" xfId="5042" xr:uid="{00000000-0005-0000-0000-0000D9100000}"/>
    <cellStyle name="Normal 3 2 26 8" xfId="9174" xr:uid="{BD062A79-7C72-4F8F-BEB2-3A882E341830}"/>
    <cellStyle name="Normal 3 2 27" xfId="329" xr:uid="{00000000-0005-0000-0000-0000DA100000}"/>
    <cellStyle name="Normal 3 2 27 2" xfId="330" xr:uid="{00000000-0005-0000-0000-0000DB100000}"/>
    <cellStyle name="Normal 3 2 27 2 2" xfId="5043" xr:uid="{00000000-0005-0000-0000-0000DC100000}"/>
    <cellStyle name="Normal 3 2 27 2 2 2" xfId="5044" xr:uid="{00000000-0005-0000-0000-0000DD100000}"/>
    <cellStyle name="Normal 3 2 27 2 2 2 2" xfId="5045" xr:uid="{00000000-0005-0000-0000-0000DE100000}"/>
    <cellStyle name="Normal 3 2 27 2 2 2 2 2" xfId="5046" xr:uid="{00000000-0005-0000-0000-0000DF100000}"/>
    <cellStyle name="Normal 3 2 27 2 2 2 3" xfId="5047" xr:uid="{00000000-0005-0000-0000-0000E0100000}"/>
    <cellStyle name="Normal 3 2 27 2 2 2 3 2" xfId="5048" xr:uid="{00000000-0005-0000-0000-0000E1100000}"/>
    <cellStyle name="Normal 3 2 27 2 2 2 4" xfId="5049" xr:uid="{00000000-0005-0000-0000-0000E2100000}"/>
    <cellStyle name="Normal 3 2 27 2 2 3" xfId="5050" xr:uid="{00000000-0005-0000-0000-0000E3100000}"/>
    <cellStyle name="Normal 3 2 27 2 2 3 2" xfId="5051" xr:uid="{00000000-0005-0000-0000-0000E4100000}"/>
    <cellStyle name="Normal 3 2 27 2 2 4" xfId="5052" xr:uid="{00000000-0005-0000-0000-0000E5100000}"/>
    <cellStyle name="Normal 3 2 27 2 2 4 2" xfId="5053" xr:uid="{00000000-0005-0000-0000-0000E6100000}"/>
    <cellStyle name="Normal 3 2 27 2 2 5" xfId="5054" xr:uid="{00000000-0005-0000-0000-0000E7100000}"/>
    <cellStyle name="Normal 3 2 27 2 2 6" xfId="9537" xr:uid="{730547AA-5ED8-452A-8521-D7BA8A27B406}"/>
    <cellStyle name="Normal 3 2 27 2 3" xfId="5055" xr:uid="{00000000-0005-0000-0000-0000E8100000}"/>
    <cellStyle name="Normal 3 2 27 2 3 2" xfId="5056" xr:uid="{00000000-0005-0000-0000-0000E9100000}"/>
    <cellStyle name="Normal 3 2 27 2 3 2 2" xfId="5057" xr:uid="{00000000-0005-0000-0000-0000EA100000}"/>
    <cellStyle name="Normal 3 2 27 2 3 3" xfId="5058" xr:uid="{00000000-0005-0000-0000-0000EB100000}"/>
    <cellStyle name="Normal 3 2 27 2 3 3 2" xfId="5059" xr:uid="{00000000-0005-0000-0000-0000EC100000}"/>
    <cellStyle name="Normal 3 2 27 2 3 4" xfId="5060" xr:uid="{00000000-0005-0000-0000-0000ED100000}"/>
    <cellStyle name="Normal 3 2 27 2 4" xfId="5061" xr:uid="{00000000-0005-0000-0000-0000EE100000}"/>
    <cellStyle name="Normal 3 2 27 2 4 2" xfId="5062" xr:uid="{00000000-0005-0000-0000-0000EF100000}"/>
    <cellStyle name="Normal 3 2 27 2 5" xfId="5063" xr:uid="{00000000-0005-0000-0000-0000F0100000}"/>
    <cellStyle name="Normal 3 2 27 2 5 2" xfId="5064" xr:uid="{00000000-0005-0000-0000-0000F1100000}"/>
    <cellStyle name="Normal 3 2 27 2 6" xfId="5065" xr:uid="{00000000-0005-0000-0000-0000F2100000}"/>
    <cellStyle name="Normal 3 2 27 2 7" xfId="9177" xr:uid="{4470FE9F-F9A5-4E8C-8F7A-C78650414A2E}"/>
    <cellStyle name="Normal 3 2 27 3" xfId="5066" xr:uid="{00000000-0005-0000-0000-0000F3100000}"/>
    <cellStyle name="Normal 3 2 27 3 2" xfId="5067" xr:uid="{00000000-0005-0000-0000-0000F4100000}"/>
    <cellStyle name="Normal 3 2 27 3 2 2" xfId="5068" xr:uid="{00000000-0005-0000-0000-0000F5100000}"/>
    <cellStyle name="Normal 3 2 27 3 2 2 2" xfId="5069" xr:uid="{00000000-0005-0000-0000-0000F6100000}"/>
    <cellStyle name="Normal 3 2 27 3 2 3" xfId="5070" xr:uid="{00000000-0005-0000-0000-0000F7100000}"/>
    <cellStyle name="Normal 3 2 27 3 2 3 2" xfId="5071" xr:uid="{00000000-0005-0000-0000-0000F8100000}"/>
    <cellStyle name="Normal 3 2 27 3 2 4" xfId="5072" xr:uid="{00000000-0005-0000-0000-0000F9100000}"/>
    <cellStyle name="Normal 3 2 27 3 3" xfId="5073" xr:uid="{00000000-0005-0000-0000-0000FA100000}"/>
    <cellStyle name="Normal 3 2 27 3 3 2" xfId="5074" xr:uid="{00000000-0005-0000-0000-0000FB100000}"/>
    <cellStyle name="Normal 3 2 27 3 4" xfId="5075" xr:uid="{00000000-0005-0000-0000-0000FC100000}"/>
    <cellStyle name="Normal 3 2 27 3 4 2" xfId="5076" xr:uid="{00000000-0005-0000-0000-0000FD100000}"/>
    <cellStyle name="Normal 3 2 27 3 5" xfId="5077" xr:uid="{00000000-0005-0000-0000-0000FE100000}"/>
    <cellStyle name="Normal 3 2 27 3 6" xfId="9536" xr:uid="{1458249B-DF47-4B08-8B31-7FF256E823FA}"/>
    <cellStyle name="Normal 3 2 27 4" xfId="5078" xr:uid="{00000000-0005-0000-0000-0000FF100000}"/>
    <cellStyle name="Normal 3 2 27 4 2" xfId="5079" xr:uid="{00000000-0005-0000-0000-000000110000}"/>
    <cellStyle name="Normal 3 2 27 4 2 2" xfId="5080" xr:uid="{00000000-0005-0000-0000-000001110000}"/>
    <cellStyle name="Normal 3 2 27 4 3" xfId="5081" xr:uid="{00000000-0005-0000-0000-000002110000}"/>
    <cellStyle name="Normal 3 2 27 4 3 2" xfId="5082" xr:uid="{00000000-0005-0000-0000-000003110000}"/>
    <cellStyle name="Normal 3 2 27 4 4" xfId="5083" xr:uid="{00000000-0005-0000-0000-000004110000}"/>
    <cellStyle name="Normal 3 2 27 5" xfId="5084" xr:uid="{00000000-0005-0000-0000-000005110000}"/>
    <cellStyle name="Normal 3 2 27 5 2" xfId="5085" xr:uid="{00000000-0005-0000-0000-000006110000}"/>
    <cellStyle name="Normal 3 2 27 6" xfId="5086" xr:uid="{00000000-0005-0000-0000-000007110000}"/>
    <cellStyle name="Normal 3 2 27 6 2" xfId="5087" xr:uid="{00000000-0005-0000-0000-000008110000}"/>
    <cellStyle name="Normal 3 2 27 7" xfId="5088" xr:uid="{00000000-0005-0000-0000-000009110000}"/>
    <cellStyle name="Normal 3 2 27 8" xfId="9176" xr:uid="{04D4013F-D218-4600-895B-30DEBDD2B566}"/>
    <cellStyle name="Normal 3 2 28" xfId="331" xr:uid="{00000000-0005-0000-0000-00000A110000}"/>
    <cellStyle name="Normal 3 2 28 2" xfId="332" xr:uid="{00000000-0005-0000-0000-00000B110000}"/>
    <cellStyle name="Normal 3 2 28 2 2" xfId="5089" xr:uid="{00000000-0005-0000-0000-00000C110000}"/>
    <cellStyle name="Normal 3 2 28 2 2 2" xfId="5090" xr:uid="{00000000-0005-0000-0000-00000D110000}"/>
    <cellStyle name="Normal 3 2 28 2 2 2 2" xfId="5091" xr:uid="{00000000-0005-0000-0000-00000E110000}"/>
    <cellStyle name="Normal 3 2 28 2 2 2 2 2" xfId="5092" xr:uid="{00000000-0005-0000-0000-00000F110000}"/>
    <cellStyle name="Normal 3 2 28 2 2 2 3" xfId="5093" xr:uid="{00000000-0005-0000-0000-000010110000}"/>
    <cellStyle name="Normal 3 2 28 2 2 2 3 2" xfId="5094" xr:uid="{00000000-0005-0000-0000-000011110000}"/>
    <cellStyle name="Normal 3 2 28 2 2 2 4" xfId="5095" xr:uid="{00000000-0005-0000-0000-000012110000}"/>
    <cellStyle name="Normal 3 2 28 2 2 3" xfId="5096" xr:uid="{00000000-0005-0000-0000-000013110000}"/>
    <cellStyle name="Normal 3 2 28 2 2 3 2" xfId="5097" xr:uid="{00000000-0005-0000-0000-000014110000}"/>
    <cellStyle name="Normal 3 2 28 2 2 4" xfId="5098" xr:uid="{00000000-0005-0000-0000-000015110000}"/>
    <cellStyle name="Normal 3 2 28 2 2 4 2" xfId="5099" xr:uid="{00000000-0005-0000-0000-000016110000}"/>
    <cellStyle name="Normal 3 2 28 2 2 5" xfId="5100" xr:uid="{00000000-0005-0000-0000-000017110000}"/>
    <cellStyle name="Normal 3 2 28 2 2 6" xfId="9539" xr:uid="{7C44EABE-CE2E-434B-88EC-BEC8F23282EF}"/>
    <cellStyle name="Normal 3 2 28 2 3" xfId="5101" xr:uid="{00000000-0005-0000-0000-000018110000}"/>
    <cellStyle name="Normal 3 2 28 2 3 2" xfId="5102" xr:uid="{00000000-0005-0000-0000-000019110000}"/>
    <cellStyle name="Normal 3 2 28 2 3 2 2" xfId="5103" xr:uid="{00000000-0005-0000-0000-00001A110000}"/>
    <cellStyle name="Normal 3 2 28 2 3 3" xfId="5104" xr:uid="{00000000-0005-0000-0000-00001B110000}"/>
    <cellStyle name="Normal 3 2 28 2 3 3 2" xfId="5105" xr:uid="{00000000-0005-0000-0000-00001C110000}"/>
    <cellStyle name="Normal 3 2 28 2 3 4" xfId="5106" xr:uid="{00000000-0005-0000-0000-00001D110000}"/>
    <cellStyle name="Normal 3 2 28 2 4" xfId="5107" xr:uid="{00000000-0005-0000-0000-00001E110000}"/>
    <cellStyle name="Normal 3 2 28 2 4 2" xfId="5108" xr:uid="{00000000-0005-0000-0000-00001F110000}"/>
    <cellStyle name="Normal 3 2 28 2 5" xfId="5109" xr:uid="{00000000-0005-0000-0000-000020110000}"/>
    <cellStyle name="Normal 3 2 28 2 5 2" xfId="5110" xr:uid="{00000000-0005-0000-0000-000021110000}"/>
    <cellStyle name="Normal 3 2 28 2 6" xfId="5111" xr:uid="{00000000-0005-0000-0000-000022110000}"/>
    <cellStyle name="Normal 3 2 28 2 7" xfId="9179" xr:uid="{212FAA21-1A18-45F1-B283-4CEC8E3A584D}"/>
    <cellStyle name="Normal 3 2 28 3" xfId="5112" xr:uid="{00000000-0005-0000-0000-000023110000}"/>
    <cellStyle name="Normal 3 2 28 3 2" xfId="5113" xr:uid="{00000000-0005-0000-0000-000024110000}"/>
    <cellStyle name="Normal 3 2 28 3 2 2" xfId="5114" xr:uid="{00000000-0005-0000-0000-000025110000}"/>
    <cellStyle name="Normal 3 2 28 3 2 2 2" xfId="5115" xr:uid="{00000000-0005-0000-0000-000026110000}"/>
    <cellStyle name="Normal 3 2 28 3 2 3" xfId="5116" xr:uid="{00000000-0005-0000-0000-000027110000}"/>
    <cellStyle name="Normal 3 2 28 3 2 3 2" xfId="5117" xr:uid="{00000000-0005-0000-0000-000028110000}"/>
    <cellStyle name="Normal 3 2 28 3 2 4" xfId="5118" xr:uid="{00000000-0005-0000-0000-000029110000}"/>
    <cellStyle name="Normal 3 2 28 3 3" xfId="5119" xr:uid="{00000000-0005-0000-0000-00002A110000}"/>
    <cellStyle name="Normal 3 2 28 3 3 2" xfId="5120" xr:uid="{00000000-0005-0000-0000-00002B110000}"/>
    <cellStyle name="Normal 3 2 28 3 4" xfId="5121" xr:uid="{00000000-0005-0000-0000-00002C110000}"/>
    <cellStyle name="Normal 3 2 28 3 4 2" xfId="5122" xr:uid="{00000000-0005-0000-0000-00002D110000}"/>
    <cellStyle name="Normal 3 2 28 3 5" xfId="5123" xr:uid="{00000000-0005-0000-0000-00002E110000}"/>
    <cellStyle name="Normal 3 2 28 3 6" xfId="9538" xr:uid="{FE3223C5-6913-49D0-866D-7B26C47574F2}"/>
    <cellStyle name="Normal 3 2 28 4" xfId="5124" xr:uid="{00000000-0005-0000-0000-00002F110000}"/>
    <cellStyle name="Normal 3 2 28 4 2" xfId="5125" xr:uid="{00000000-0005-0000-0000-000030110000}"/>
    <cellStyle name="Normal 3 2 28 4 2 2" xfId="5126" xr:uid="{00000000-0005-0000-0000-000031110000}"/>
    <cellStyle name="Normal 3 2 28 4 3" xfId="5127" xr:uid="{00000000-0005-0000-0000-000032110000}"/>
    <cellStyle name="Normal 3 2 28 4 3 2" xfId="5128" xr:uid="{00000000-0005-0000-0000-000033110000}"/>
    <cellStyle name="Normal 3 2 28 4 4" xfId="5129" xr:uid="{00000000-0005-0000-0000-000034110000}"/>
    <cellStyle name="Normal 3 2 28 5" xfId="5130" xr:uid="{00000000-0005-0000-0000-000035110000}"/>
    <cellStyle name="Normal 3 2 28 5 2" xfId="5131" xr:uid="{00000000-0005-0000-0000-000036110000}"/>
    <cellStyle name="Normal 3 2 28 6" xfId="5132" xr:uid="{00000000-0005-0000-0000-000037110000}"/>
    <cellStyle name="Normal 3 2 28 6 2" xfId="5133" xr:uid="{00000000-0005-0000-0000-000038110000}"/>
    <cellStyle name="Normal 3 2 28 7" xfId="5134" xr:uid="{00000000-0005-0000-0000-000039110000}"/>
    <cellStyle name="Normal 3 2 28 8" xfId="9178" xr:uid="{C996712D-A7AF-45D2-A858-491B11F04FAD}"/>
    <cellStyle name="Normal 3 2 29" xfId="333" xr:uid="{00000000-0005-0000-0000-00003A110000}"/>
    <cellStyle name="Normal 3 2 29 2" xfId="334" xr:uid="{00000000-0005-0000-0000-00003B110000}"/>
    <cellStyle name="Normal 3 2 29 2 2" xfId="5135" xr:uid="{00000000-0005-0000-0000-00003C110000}"/>
    <cellStyle name="Normal 3 2 29 2 2 2" xfId="5136" xr:uid="{00000000-0005-0000-0000-00003D110000}"/>
    <cellStyle name="Normal 3 2 29 2 2 2 2" xfId="5137" xr:uid="{00000000-0005-0000-0000-00003E110000}"/>
    <cellStyle name="Normal 3 2 29 2 2 2 2 2" xfId="5138" xr:uid="{00000000-0005-0000-0000-00003F110000}"/>
    <cellStyle name="Normal 3 2 29 2 2 2 3" xfId="5139" xr:uid="{00000000-0005-0000-0000-000040110000}"/>
    <cellStyle name="Normal 3 2 29 2 2 2 3 2" xfId="5140" xr:uid="{00000000-0005-0000-0000-000041110000}"/>
    <cellStyle name="Normal 3 2 29 2 2 2 4" xfId="5141" xr:uid="{00000000-0005-0000-0000-000042110000}"/>
    <cellStyle name="Normal 3 2 29 2 2 3" xfId="5142" xr:uid="{00000000-0005-0000-0000-000043110000}"/>
    <cellStyle name="Normal 3 2 29 2 2 3 2" xfId="5143" xr:uid="{00000000-0005-0000-0000-000044110000}"/>
    <cellStyle name="Normal 3 2 29 2 2 4" xfId="5144" xr:uid="{00000000-0005-0000-0000-000045110000}"/>
    <cellStyle name="Normal 3 2 29 2 2 4 2" xfId="5145" xr:uid="{00000000-0005-0000-0000-000046110000}"/>
    <cellStyle name="Normal 3 2 29 2 2 5" xfId="5146" xr:uid="{00000000-0005-0000-0000-000047110000}"/>
    <cellStyle name="Normal 3 2 29 2 2 6" xfId="9541" xr:uid="{3EA0C2A1-F6A9-4D7E-BBDD-0AC34645CC2A}"/>
    <cellStyle name="Normal 3 2 29 2 3" xfId="5147" xr:uid="{00000000-0005-0000-0000-000048110000}"/>
    <cellStyle name="Normal 3 2 29 2 3 2" xfId="5148" xr:uid="{00000000-0005-0000-0000-000049110000}"/>
    <cellStyle name="Normal 3 2 29 2 3 2 2" xfId="5149" xr:uid="{00000000-0005-0000-0000-00004A110000}"/>
    <cellStyle name="Normal 3 2 29 2 3 3" xfId="5150" xr:uid="{00000000-0005-0000-0000-00004B110000}"/>
    <cellStyle name="Normal 3 2 29 2 3 3 2" xfId="5151" xr:uid="{00000000-0005-0000-0000-00004C110000}"/>
    <cellStyle name="Normal 3 2 29 2 3 4" xfId="5152" xr:uid="{00000000-0005-0000-0000-00004D110000}"/>
    <cellStyle name="Normal 3 2 29 2 4" xfId="5153" xr:uid="{00000000-0005-0000-0000-00004E110000}"/>
    <cellStyle name="Normal 3 2 29 2 4 2" xfId="5154" xr:uid="{00000000-0005-0000-0000-00004F110000}"/>
    <cellStyle name="Normal 3 2 29 2 5" xfId="5155" xr:uid="{00000000-0005-0000-0000-000050110000}"/>
    <cellStyle name="Normal 3 2 29 2 5 2" xfId="5156" xr:uid="{00000000-0005-0000-0000-000051110000}"/>
    <cellStyle name="Normal 3 2 29 2 6" xfId="5157" xr:uid="{00000000-0005-0000-0000-000052110000}"/>
    <cellStyle name="Normal 3 2 29 2 7" xfId="9181" xr:uid="{0621804D-493A-4ED4-B209-F515860A7D64}"/>
    <cellStyle name="Normal 3 2 29 3" xfId="5158" xr:uid="{00000000-0005-0000-0000-000053110000}"/>
    <cellStyle name="Normal 3 2 29 3 2" xfId="5159" xr:uid="{00000000-0005-0000-0000-000054110000}"/>
    <cellStyle name="Normal 3 2 29 3 2 2" xfId="5160" xr:uid="{00000000-0005-0000-0000-000055110000}"/>
    <cellStyle name="Normal 3 2 29 3 2 2 2" xfId="5161" xr:uid="{00000000-0005-0000-0000-000056110000}"/>
    <cellStyle name="Normal 3 2 29 3 2 3" xfId="5162" xr:uid="{00000000-0005-0000-0000-000057110000}"/>
    <cellStyle name="Normal 3 2 29 3 2 3 2" xfId="5163" xr:uid="{00000000-0005-0000-0000-000058110000}"/>
    <cellStyle name="Normal 3 2 29 3 2 4" xfId="5164" xr:uid="{00000000-0005-0000-0000-000059110000}"/>
    <cellStyle name="Normal 3 2 29 3 3" xfId="5165" xr:uid="{00000000-0005-0000-0000-00005A110000}"/>
    <cellStyle name="Normal 3 2 29 3 3 2" xfId="5166" xr:uid="{00000000-0005-0000-0000-00005B110000}"/>
    <cellStyle name="Normal 3 2 29 3 4" xfId="5167" xr:uid="{00000000-0005-0000-0000-00005C110000}"/>
    <cellStyle name="Normal 3 2 29 3 4 2" xfId="5168" xr:uid="{00000000-0005-0000-0000-00005D110000}"/>
    <cellStyle name="Normal 3 2 29 3 5" xfId="5169" xr:uid="{00000000-0005-0000-0000-00005E110000}"/>
    <cellStyle name="Normal 3 2 29 3 6" xfId="9540" xr:uid="{9487004F-9855-4C3D-9ACE-5C8FE01259E3}"/>
    <cellStyle name="Normal 3 2 29 4" xfId="5170" xr:uid="{00000000-0005-0000-0000-00005F110000}"/>
    <cellStyle name="Normal 3 2 29 4 2" xfId="5171" xr:uid="{00000000-0005-0000-0000-000060110000}"/>
    <cellStyle name="Normal 3 2 29 4 2 2" xfId="5172" xr:uid="{00000000-0005-0000-0000-000061110000}"/>
    <cellStyle name="Normal 3 2 29 4 3" xfId="5173" xr:uid="{00000000-0005-0000-0000-000062110000}"/>
    <cellStyle name="Normal 3 2 29 4 3 2" xfId="5174" xr:uid="{00000000-0005-0000-0000-000063110000}"/>
    <cellStyle name="Normal 3 2 29 4 4" xfId="5175" xr:uid="{00000000-0005-0000-0000-000064110000}"/>
    <cellStyle name="Normal 3 2 29 5" xfId="5176" xr:uid="{00000000-0005-0000-0000-000065110000}"/>
    <cellStyle name="Normal 3 2 29 5 2" xfId="5177" xr:uid="{00000000-0005-0000-0000-000066110000}"/>
    <cellStyle name="Normal 3 2 29 6" xfId="5178" xr:uid="{00000000-0005-0000-0000-000067110000}"/>
    <cellStyle name="Normal 3 2 29 6 2" xfId="5179" xr:uid="{00000000-0005-0000-0000-000068110000}"/>
    <cellStyle name="Normal 3 2 29 7" xfId="5180" xr:uid="{00000000-0005-0000-0000-000069110000}"/>
    <cellStyle name="Normal 3 2 29 8" xfId="9180" xr:uid="{A07FFA8D-4D5B-4F23-B11D-E1E48EE1530D}"/>
    <cellStyle name="Normal 3 2 3" xfId="335" xr:uid="{00000000-0005-0000-0000-00006A110000}"/>
    <cellStyle name="Normal 3 2 3 2" xfId="336" xr:uid="{00000000-0005-0000-0000-00006B110000}"/>
    <cellStyle name="Normal 3 2 3 2 2" xfId="5181" xr:uid="{00000000-0005-0000-0000-00006C110000}"/>
    <cellStyle name="Normal 3 2 3 2 2 2" xfId="5182" xr:uid="{00000000-0005-0000-0000-00006D110000}"/>
    <cellStyle name="Normal 3 2 3 2 2 2 2" xfId="5183" xr:uid="{00000000-0005-0000-0000-00006E110000}"/>
    <cellStyle name="Normal 3 2 3 2 2 2 2 2" xfId="5184" xr:uid="{00000000-0005-0000-0000-00006F110000}"/>
    <cellStyle name="Normal 3 2 3 2 2 2 3" xfId="5185" xr:uid="{00000000-0005-0000-0000-000070110000}"/>
    <cellStyle name="Normal 3 2 3 2 2 2 3 2" xfId="5186" xr:uid="{00000000-0005-0000-0000-000071110000}"/>
    <cellStyle name="Normal 3 2 3 2 2 2 4" xfId="5187" xr:uid="{00000000-0005-0000-0000-000072110000}"/>
    <cellStyle name="Normal 3 2 3 2 2 3" xfId="5188" xr:uid="{00000000-0005-0000-0000-000073110000}"/>
    <cellStyle name="Normal 3 2 3 2 2 3 2" xfId="5189" xr:uid="{00000000-0005-0000-0000-000074110000}"/>
    <cellStyle name="Normal 3 2 3 2 2 4" xfId="5190" xr:uid="{00000000-0005-0000-0000-000075110000}"/>
    <cellStyle name="Normal 3 2 3 2 2 4 2" xfId="5191" xr:uid="{00000000-0005-0000-0000-000076110000}"/>
    <cellStyle name="Normal 3 2 3 2 2 5" xfId="5192" xr:uid="{00000000-0005-0000-0000-000077110000}"/>
    <cellStyle name="Normal 3 2 3 2 2 6" xfId="9543" xr:uid="{269CB116-DE18-43CE-A3F7-118C345FEC90}"/>
    <cellStyle name="Normal 3 2 3 2 3" xfId="5193" xr:uid="{00000000-0005-0000-0000-000078110000}"/>
    <cellStyle name="Normal 3 2 3 2 3 2" xfId="5194" xr:uid="{00000000-0005-0000-0000-000079110000}"/>
    <cellStyle name="Normal 3 2 3 2 3 2 2" xfId="5195" xr:uid="{00000000-0005-0000-0000-00007A110000}"/>
    <cellStyle name="Normal 3 2 3 2 3 3" xfId="5196" xr:uid="{00000000-0005-0000-0000-00007B110000}"/>
    <cellStyle name="Normal 3 2 3 2 3 3 2" xfId="5197" xr:uid="{00000000-0005-0000-0000-00007C110000}"/>
    <cellStyle name="Normal 3 2 3 2 3 4" xfId="5198" xr:uid="{00000000-0005-0000-0000-00007D110000}"/>
    <cellStyle name="Normal 3 2 3 2 4" xfId="5199" xr:uid="{00000000-0005-0000-0000-00007E110000}"/>
    <cellStyle name="Normal 3 2 3 2 4 2" xfId="5200" xr:uid="{00000000-0005-0000-0000-00007F110000}"/>
    <cellStyle name="Normal 3 2 3 2 5" xfId="5201" xr:uid="{00000000-0005-0000-0000-000080110000}"/>
    <cellStyle name="Normal 3 2 3 2 5 2" xfId="5202" xr:uid="{00000000-0005-0000-0000-000081110000}"/>
    <cellStyle name="Normal 3 2 3 2 6" xfId="5203" xr:uid="{00000000-0005-0000-0000-000082110000}"/>
    <cellStyle name="Normal 3 2 3 2 7" xfId="9183" xr:uid="{6E5204CB-370F-4ABD-A4AB-31691FB05562}"/>
    <cellStyle name="Normal 3 2 3 3" xfId="5204" xr:uid="{00000000-0005-0000-0000-000083110000}"/>
    <cellStyle name="Normal 3 2 3 3 2" xfId="5205" xr:uid="{00000000-0005-0000-0000-000084110000}"/>
    <cellStyle name="Normal 3 2 3 3 2 2" xfId="5206" xr:uid="{00000000-0005-0000-0000-000085110000}"/>
    <cellStyle name="Normal 3 2 3 3 2 2 2" xfId="5207" xr:uid="{00000000-0005-0000-0000-000086110000}"/>
    <cellStyle name="Normal 3 2 3 3 2 3" xfId="5208" xr:uid="{00000000-0005-0000-0000-000087110000}"/>
    <cellStyle name="Normal 3 2 3 3 2 3 2" xfId="5209" xr:uid="{00000000-0005-0000-0000-000088110000}"/>
    <cellStyle name="Normal 3 2 3 3 2 4" xfId="5210" xr:uid="{00000000-0005-0000-0000-000089110000}"/>
    <cellStyle name="Normal 3 2 3 3 3" xfId="5211" xr:uid="{00000000-0005-0000-0000-00008A110000}"/>
    <cellStyle name="Normal 3 2 3 3 3 2" xfId="5212" xr:uid="{00000000-0005-0000-0000-00008B110000}"/>
    <cellStyle name="Normal 3 2 3 3 4" xfId="5213" xr:uid="{00000000-0005-0000-0000-00008C110000}"/>
    <cellStyle name="Normal 3 2 3 3 4 2" xfId="5214" xr:uid="{00000000-0005-0000-0000-00008D110000}"/>
    <cellStyle name="Normal 3 2 3 3 5" xfId="5215" xr:uid="{00000000-0005-0000-0000-00008E110000}"/>
    <cellStyle name="Normal 3 2 3 3 6" xfId="9542" xr:uid="{F4706FC5-72B3-4188-ABB9-399BD39FECA5}"/>
    <cellStyle name="Normal 3 2 3 4" xfId="5216" xr:uid="{00000000-0005-0000-0000-00008F110000}"/>
    <cellStyle name="Normal 3 2 3 4 2" xfId="5217" xr:uid="{00000000-0005-0000-0000-000090110000}"/>
    <cellStyle name="Normal 3 2 3 4 2 2" xfId="5218" xr:uid="{00000000-0005-0000-0000-000091110000}"/>
    <cellStyle name="Normal 3 2 3 4 3" xfId="5219" xr:uid="{00000000-0005-0000-0000-000092110000}"/>
    <cellStyle name="Normal 3 2 3 4 3 2" xfId="5220" xr:uid="{00000000-0005-0000-0000-000093110000}"/>
    <cellStyle name="Normal 3 2 3 4 4" xfId="5221" xr:uid="{00000000-0005-0000-0000-000094110000}"/>
    <cellStyle name="Normal 3 2 3 5" xfId="5222" xr:uid="{00000000-0005-0000-0000-000095110000}"/>
    <cellStyle name="Normal 3 2 3 5 2" xfId="5223" xr:uid="{00000000-0005-0000-0000-000096110000}"/>
    <cellStyle name="Normal 3 2 3 6" xfId="5224" xr:uid="{00000000-0005-0000-0000-000097110000}"/>
    <cellStyle name="Normal 3 2 3 6 2" xfId="5225" xr:uid="{00000000-0005-0000-0000-000098110000}"/>
    <cellStyle name="Normal 3 2 3 7" xfId="5226" xr:uid="{00000000-0005-0000-0000-000099110000}"/>
    <cellStyle name="Normal 3 2 3 8" xfId="9182" xr:uid="{0924DBCE-22C3-4DAB-AD9D-74BC8101B744}"/>
    <cellStyle name="Normal 3 2 30" xfId="337" xr:uid="{00000000-0005-0000-0000-00009A110000}"/>
    <cellStyle name="Normal 3 2 30 2" xfId="338" xr:uid="{00000000-0005-0000-0000-00009B110000}"/>
    <cellStyle name="Normal 3 2 30 2 2" xfId="5227" xr:uid="{00000000-0005-0000-0000-00009C110000}"/>
    <cellStyle name="Normal 3 2 30 2 2 2" xfId="5228" xr:uid="{00000000-0005-0000-0000-00009D110000}"/>
    <cellStyle name="Normal 3 2 30 2 2 2 2" xfId="5229" xr:uid="{00000000-0005-0000-0000-00009E110000}"/>
    <cellStyle name="Normal 3 2 30 2 2 2 2 2" xfId="5230" xr:uid="{00000000-0005-0000-0000-00009F110000}"/>
    <cellStyle name="Normal 3 2 30 2 2 2 3" xfId="5231" xr:uid="{00000000-0005-0000-0000-0000A0110000}"/>
    <cellStyle name="Normal 3 2 30 2 2 2 3 2" xfId="5232" xr:uid="{00000000-0005-0000-0000-0000A1110000}"/>
    <cellStyle name="Normal 3 2 30 2 2 2 4" xfId="5233" xr:uid="{00000000-0005-0000-0000-0000A2110000}"/>
    <cellStyle name="Normal 3 2 30 2 2 3" xfId="5234" xr:uid="{00000000-0005-0000-0000-0000A3110000}"/>
    <cellStyle name="Normal 3 2 30 2 2 3 2" xfId="5235" xr:uid="{00000000-0005-0000-0000-0000A4110000}"/>
    <cellStyle name="Normal 3 2 30 2 2 4" xfId="5236" xr:uid="{00000000-0005-0000-0000-0000A5110000}"/>
    <cellStyle name="Normal 3 2 30 2 2 4 2" xfId="5237" xr:uid="{00000000-0005-0000-0000-0000A6110000}"/>
    <cellStyle name="Normal 3 2 30 2 2 5" xfId="5238" xr:uid="{00000000-0005-0000-0000-0000A7110000}"/>
    <cellStyle name="Normal 3 2 30 2 2 6" xfId="9545" xr:uid="{2352E198-5FB9-4D67-A33C-1852B1151DF0}"/>
    <cellStyle name="Normal 3 2 30 2 3" xfId="5239" xr:uid="{00000000-0005-0000-0000-0000A8110000}"/>
    <cellStyle name="Normal 3 2 30 2 3 2" xfId="5240" xr:uid="{00000000-0005-0000-0000-0000A9110000}"/>
    <cellStyle name="Normal 3 2 30 2 3 2 2" xfId="5241" xr:uid="{00000000-0005-0000-0000-0000AA110000}"/>
    <cellStyle name="Normal 3 2 30 2 3 3" xfId="5242" xr:uid="{00000000-0005-0000-0000-0000AB110000}"/>
    <cellStyle name="Normal 3 2 30 2 3 3 2" xfId="5243" xr:uid="{00000000-0005-0000-0000-0000AC110000}"/>
    <cellStyle name="Normal 3 2 30 2 3 4" xfId="5244" xr:uid="{00000000-0005-0000-0000-0000AD110000}"/>
    <cellStyle name="Normal 3 2 30 2 4" xfId="5245" xr:uid="{00000000-0005-0000-0000-0000AE110000}"/>
    <cellStyle name="Normal 3 2 30 2 4 2" xfId="5246" xr:uid="{00000000-0005-0000-0000-0000AF110000}"/>
    <cellStyle name="Normal 3 2 30 2 5" xfId="5247" xr:uid="{00000000-0005-0000-0000-0000B0110000}"/>
    <cellStyle name="Normal 3 2 30 2 5 2" xfId="5248" xr:uid="{00000000-0005-0000-0000-0000B1110000}"/>
    <cellStyle name="Normal 3 2 30 2 6" xfId="5249" xr:uid="{00000000-0005-0000-0000-0000B2110000}"/>
    <cellStyle name="Normal 3 2 30 2 7" xfId="9185" xr:uid="{0E64F9DB-C37D-4ED1-8078-E59FBCC8D7B4}"/>
    <cellStyle name="Normal 3 2 30 3" xfId="5250" xr:uid="{00000000-0005-0000-0000-0000B3110000}"/>
    <cellStyle name="Normal 3 2 30 3 2" xfId="5251" xr:uid="{00000000-0005-0000-0000-0000B4110000}"/>
    <cellStyle name="Normal 3 2 30 3 2 2" xfId="5252" xr:uid="{00000000-0005-0000-0000-0000B5110000}"/>
    <cellStyle name="Normal 3 2 30 3 2 2 2" xfId="5253" xr:uid="{00000000-0005-0000-0000-0000B6110000}"/>
    <cellStyle name="Normal 3 2 30 3 2 3" xfId="5254" xr:uid="{00000000-0005-0000-0000-0000B7110000}"/>
    <cellStyle name="Normal 3 2 30 3 2 3 2" xfId="5255" xr:uid="{00000000-0005-0000-0000-0000B8110000}"/>
    <cellStyle name="Normal 3 2 30 3 2 4" xfId="5256" xr:uid="{00000000-0005-0000-0000-0000B9110000}"/>
    <cellStyle name="Normal 3 2 30 3 3" xfId="5257" xr:uid="{00000000-0005-0000-0000-0000BA110000}"/>
    <cellStyle name="Normal 3 2 30 3 3 2" xfId="5258" xr:uid="{00000000-0005-0000-0000-0000BB110000}"/>
    <cellStyle name="Normal 3 2 30 3 4" xfId="5259" xr:uid="{00000000-0005-0000-0000-0000BC110000}"/>
    <cellStyle name="Normal 3 2 30 3 4 2" xfId="5260" xr:uid="{00000000-0005-0000-0000-0000BD110000}"/>
    <cellStyle name="Normal 3 2 30 3 5" xfId="5261" xr:uid="{00000000-0005-0000-0000-0000BE110000}"/>
    <cellStyle name="Normal 3 2 30 3 6" xfId="9544" xr:uid="{563A7A6F-B21D-4129-ADDD-19EA0BD33124}"/>
    <cellStyle name="Normal 3 2 30 4" xfId="5262" xr:uid="{00000000-0005-0000-0000-0000BF110000}"/>
    <cellStyle name="Normal 3 2 30 4 2" xfId="5263" xr:uid="{00000000-0005-0000-0000-0000C0110000}"/>
    <cellStyle name="Normal 3 2 30 4 2 2" xfId="5264" xr:uid="{00000000-0005-0000-0000-0000C1110000}"/>
    <cellStyle name="Normal 3 2 30 4 3" xfId="5265" xr:uid="{00000000-0005-0000-0000-0000C2110000}"/>
    <cellStyle name="Normal 3 2 30 4 3 2" xfId="5266" xr:uid="{00000000-0005-0000-0000-0000C3110000}"/>
    <cellStyle name="Normal 3 2 30 4 4" xfId="5267" xr:uid="{00000000-0005-0000-0000-0000C4110000}"/>
    <cellStyle name="Normal 3 2 30 5" xfId="5268" xr:uid="{00000000-0005-0000-0000-0000C5110000}"/>
    <cellStyle name="Normal 3 2 30 5 2" xfId="5269" xr:uid="{00000000-0005-0000-0000-0000C6110000}"/>
    <cellStyle name="Normal 3 2 30 6" xfId="5270" xr:uid="{00000000-0005-0000-0000-0000C7110000}"/>
    <cellStyle name="Normal 3 2 30 6 2" xfId="5271" xr:uid="{00000000-0005-0000-0000-0000C8110000}"/>
    <cellStyle name="Normal 3 2 30 7" xfId="5272" xr:uid="{00000000-0005-0000-0000-0000C9110000}"/>
    <cellStyle name="Normal 3 2 30 8" xfId="9184" xr:uid="{8015B8C8-04C0-4652-B6D7-133AB416E079}"/>
    <cellStyle name="Normal 3 2 31" xfId="339" xr:uid="{00000000-0005-0000-0000-0000CA110000}"/>
    <cellStyle name="Normal 3 2 31 2" xfId="340" xr:uid="{00000000-0005-0000-0000-0000CB110000}"/>
    <cellStyle name="Normal 3 2 31 2 2" xfId="5273" xr:uid="{00000000-0005-0000-0000-0000CC110000}"/>
    <cellStyle name="Normal 3 2 31 2 2 2" xfId="5274" xr:uid="{00000000-0005-0000-0000-0000CD110000}"/>
    <cellStyle name="Normal 3 2 31 2 2 2 2" xfId="5275" xr:uid="{00000000-0005-0000-0000-0000CE110000}"/>
    <cellStyle name="Normal 3 2 31 2 2 2 2 2" xfId="5276" xr:uid="{00000000-0005-0000-0000-0000CF110000}"/>
    <cellStyle name="Normal 3 2 31 2 2 2 3" xfId="5277" xr:uid="{00000000-0005-0000-0000-0000D0110000}"/>
    <cellStyle name="Normal 3 2 31 2 2 2 3 2" xfId="5278" xr:uid="{00000000-0005-0000-0000-0000D1110000}"/>
    <cellStyle name="Normal 3 2 31 2 2 2 4" xfId="5279" xr:uid="{00000000-0005-0000-0000-0000D2110000}"/>
    <cellStyle name="Normal 3 2 31 2 2 3" xfId="5280" xr:uid="{00000000-0005-0000-0000-0000D3110000}"/>
    <cellStyle name="Normal 3 2 31 2 2 3 2" xfId="5281" xr:uid="{00000000-0005-0000-0000-0000D4110000}"/>
    <cellStyle name="Normal 3 2 31 2 2 4" xfId="5282" xr:uid="{00000000-0005-0000-0000-0000D5110000}"/>
    <cellStyle name="Normal 3 2 31 2 2 4 2" xfId="5283" xr:uid="{00000000-0005-0000-0000-0000D6110000}"/>
    <cellStyle name="Normal 3 2 31 2 2 5" xfId="5284" xr:uid="{00000000-0005-0000-0000-0000D7110000}"/>
    <cellStyle name="Normal 3 2 31 2 2 6" xfId="9547" xr:uid="{60C01C87-476A-42AA-9B84-A3470AE0C742}"/>
    <cellStyle name="Normal 3 2 31 2 3" xfId="5285" xr:uid="{00000000-0005-0000-0000-0000D8110000}"/>
    <cellStyle name="Normal 3 2 31 2 3 2" xfId="5286" xr:uid="{00000000-0005-0000-0000-0000D9110000}"/>
    <cellStyle name="Normal 3 2 31 2 3 2 2" xfId="5287" xr:uid="{00000000-0005-0000-0000-0000DA110000}"/>
    <cellStyle name="Normal 3 2 31 2 3 3" xfId="5288" xr:uid="{00000000-0005-0000-0000-0000DB110000}"/>
    <cellStyle name="Normal 3 2 31 2 3 3 2" xfId="5289" xr:uid="{00000000-0005-0000-0000-0000DC110000}"/>
    <cellStyle name="Normal 3 2 31 2 3 4" xfId="5290" xr:uid="{00000000-0005-0000-0000-0000DD110000}"/>
    <cellStyle name="Normal 3 2 31 2 4" xfId="5291" xr:uid="{00000000-0005-0000-0000-0000DE110000}"/>
    <cellStyle name="Normal 3 2 31 2 4 2" xfId="5292" xr:uid="{00000000-0005-0000-0000-0000DF110000}"/>
    <cellStyle name="Normal 3 2 31 2 5" xfId="5293" xr:uid="{00000000-0005-0000-0000-0000E0110000}"/>
    <cellStyle name="Normal 3 2 31 2 5 2" xfId="5294" xr:uid="{00000000-0005-0000-0000-0000E1110000}"/>
    <cellStyle name="Normal 3 2 31 2 6" xfId="5295" xr:uid="{00000000-0005-0000-0000-0000E2110000}"/>
    <cellStyle name="Normal 3 2 31 2 7" xfId="9187" xr:uid="{B496207B-C5C0-4E5B-8EA5-8F1E8BF1B57D}"/>
    <cellStyle name="Normal 3 2 31 3" xfId="5296" xr:uid="{00000000-0005-0000-0000-0000E3110000}"/>
    <cellStyle name="Normal 3 2 31 3 2" xfId="5297" xr:uid="{00000000-0005-0000-0000-0000E4110000}"/>
    <cellStyle name="Normal 3 2 31 3 2 2" xfId="5298" xr:uid="{00000000-0005-0000-0000-0000E5110000}"/>
    <cellStyle name="Normal 3 2 31 3 2 2 2" xfId="5299" xr:uid="{00000000-0005-0000-0000-0000E6110000}"/>
    <cellStyle name="Normal 3 2 31 3 2 3" xfId="5300" xr:uid="{00000000-0005-0000-0000-0000E7110000}"/>
    <cellStyle name="Normal 3 2 31 3 2 3 2" xfId="5301" xr:uid="{00000000-0005-0000-0000-0000E8110000}"/>
    <cellStyle name="Normal 3 2 31 3 2 4" xfId="5302" xr:uid="{00000000-0005-0000-0000-0000E9110000}"/>
    <cellStyle name="Normal 3 2 31 3 3" xfId="5303" xr:uid="{00000000-0005-0000-0000-0000EA110000}"/>
    <cellStyle name="Normal 3 2 31 3 3 2" xfId="5304" xr:uid="{00000000-0005-0000-0000-0000EB110000}"/>
    <cellStyle name="Normal 3 2 31 3 4" xfId="5305" xr:uid="{00000000-0005-0000-0000-0000EC110000}"/>
    <cellStyle name="Normal 3 2 31 3 4 2" xfId="5306" xr:uid="{00000000-0005-0000-0000-0000ED110000}"/>
    <cellStyle name="Normal 3 2 31 3 5" xfId="5307" xr:uid="{00000000-0005-0000-0000-0000EE110000}"/>
    <cellStyle name="Normal 3 2 31 3 6" xfId="9546" xr:uid="{E6D2BA81-EE04-4ADA-B44A-2C00361EA848}"/>
    <cellStyle name="Normal 3 2 31 4" xfId="5308" xr:uid="{00000000-0005-0000-0000-0000EF110000}"/>
    <cellStyle name="Normal 3 2 31 4 2" xfId="5309" xr:uid="{00000000-0005-0000-0000-0000F0110000}"/>
    <cellStyle name="Normal 3 2 31 4 2 2" xfId="5310" xr:uid="{00000000-0005-0000-0000-0000F1110000}"/>
    <cellStyle name="Normal 3 2 31 4 3" xfId="5311" xr:uid="{00000000-0005-0000-0000-0000F2110000}"/>
    <cellStyle name="Normal 3 2 31 4 3 2" xfId="5312" xr:uid="{00000000-0005-0000-0000-0000F3110000}"/>
    <cellStyle name="Normal 3 2 31 4 4" xfId="5313" xr:uid="{00000000-0005-0000-0000-0000F4110000}"/>
    <cellStyle name="Normal 3 2 31 5" xfId="5314" xr:uid="{00000000-0005-0000-0000-0000F5110000}"/>
    <cellStyle name="Normal 3 2 31 5 2" xfId="5315" xr:uid="{00000000-0005-0000-0000-0000F6110000}"/>
    <cellStyle name="Normal 3 2 31 6" xfId="5316" xr:uid="{00000000-0005-0000-0000-0000F7110000}"/>
    <cellStyle name="Normal 3 2 31 6 2" xfId="5317" xr:uid="{00000000-0005-0000-0000-0000F8110000}"/>
    <cellStyle name="Normal 3 2 31 7" xfId="5318" xr:uid="{00000000-0005-0000-0000-0000F9110000}"/>
    <cellStyle name="Normal 3 2 31 8" xfId="9186" xr:uid="{25139F3F-0EC1-4F95-98A9-2095F6E68A42}"/>
    <cellStyle name="Normal 3 2 32" xfId="341" xr:uid="{00000000-0005-0000-0000-0000FA110000}"/>
    <cellStyle name="Normal 3 2 32 2" xfId="342" xr:uid="{00000000-0005-0000-0000-0000FB110000}"/>
    <cellStyle name="Normal 3 2 32 2 2" xfId="5319" xr:uid="{00000000-0005-0000-0000-0000FC110000}"/>
    <cellStyle name="Normal 3 2 32 2 2 2" xfId="5320" xr:uid="{00000000-0005-0000-0000-0000FD110000}"/>
    <cellStyle name="Normal 3 2 32 2 2 2 2" xfId="5321" xr:uid="{00000000-0005-0000-0000-0000FE110000}"/>
    <cellStyle name="Normal 3 2 32 2 2 2 2 2" xfId="5322" xr:uid="{00000000-0005-0000-0000-0000FF110000}"/>
    <cellStyle name="Normal 3 2 32 2 2 2 3" xfId="5323" xr:uid="{00000000-0005-0000-0000-000000120000}"/>
    <cellStyle name="Normal 3 2 32 2 2 2 3 2" xfId="5324" xr:uid="{00000000-0005-0000-0000-000001120000}"/>
    <cellStyle name="Normal 3 2 32 2 2 2 4" xfId="5325" xr:uid="{00000000-0005-0000-0000-000002120000}"/>
    <cellStyle name="Normal 3 2 32 2 2 3" xfId="5326" xr:uid="{00000000-0005-0000-0000-000003120000}"/>
    <cellStyle name="Normal 3 2 32 2 2 3 2" xfId="5327" xr:uid="{00000000-0005-0000-0000-000004120000}"/>
    <cellStyle name="Normal 3 2 32 2 2 4" xfId="5328" xr:uid="{00000000-0005-0000-0000-000005120000}"/>
    <cellStyle name="Normal 3 2 32 2 2 4 2" xfId="5329" xr:uid="{00000000-0005-0000-0000-000006120000}"/>
    <cellStyle name="Normal 3 2 32 2 2 5" xfId="5330" xr:uid="{00000000-0005-0000-0000-000007120000}"/>
    <cellStyle name="Normal 3 2 32 2 2 6" xfId="9549" xr:uid="{68E74F28-0B3A-4A70-B170-E90BD6E3A4A2}"/>
    <cellStyle name="Normal 3 2 32 2 3" xfId="5331" xr:uid="{00000000-0005-0000-0000-000008120000}"/>
    <cellStyle name="Normal 3 2 32 2 3 2" xfId="5332" xr:uid="{00000000-0005-0000-0000-000009120000}"/>
    <cellStyle name="Normal 3 2 32 2 3 2 2" xfId="5333" xr:uid="{00000000-0005-0000-0000-00000A120000}"/>
    <cellStyle name="Normal 3 2 32 2 3 3" xfId="5334" xr:uid="{00000000-0005-0000-0000-00000B120000}"/>
    <cellStyle name="Normal 3 2 32 2 3 3 2" xfId="5335" xr:uid="{00000000-0005-0000-0000-00000C120000}"/>
    <cellStyle name="Normal 3 2 32 2 3 4" xfId="5336" xr:uid="{00000000-0005-0000-0000-00000D120000}"/>
    <cellStyle name="Normal 3 2 32 2 4" xfId="5337" xr:uid="{00000000-0005-0000-0000-00000E120000}"/>
    <cellStyle name="Normal 3 2 32 2 4 2" xfId="5338" xr:uid="{00000000-0005-0000-0000-00000F120000}"/>
    <cellStyle name="Normal 3 2 32 2 5" xfId="5339" xr:uid="{00000000-0005-0000-0000-000010120000}"/>
    <cellStyle name="Normal 3 2 32 2 5 2" xfId="5340" xr:uid="{00000000-0005-0000-0000-000011120000}"/>
    <cellStyle name="Normal 3 2 32 2 6" xfId="5341" xr:uid="{00000000-0005-0000-0000-000012120000}"/>
    <cellStyle name="Normal 3 2 32 2 7" xfId="9189" xr:uid="{F6CBE6B2-4B19-4270-96F2-E3012693B786}"/>
    <cellStyle name="Normal 3 2 32 3" xfId="5342" xr:uid="{00000000-0005-0000-0000-000013120000}"/>
    <cellStyle name="Normal 3 2 32 3 2" xfId="5343" xr:uid="{00000000-0005-0000-0000-000014120000}"/>
    <cellStyle name="Normal 3 2 32 3 2 2" xfId="5344" xr:uid="{00000000-0005-0000-0000-000015120000}"/>
    <cellStyle name="Normal 3 2 32 3 2 2 2" xfId="5345" xr:uid="{00000000-0005-0000-0000-000016120000}"/>
    <cellStyle name="Normal 3 2 32 3 2 3" xfId="5346" xr:uid="{00000000-0005-0000-0000-000017120000}"/>
    <cellStyle name="Normal 3 2 32 3 2 3 2" xfId="5347" xr:uid="{00000000-0005-0000-0000-000018120000}"/>
    <cellStyle name="Normal 3 2 32 3 2 4" xfId="5348" xr:uid="{00000000-0005-0000-0000-000019120000}"/>
    <cellStyle name="Normal 3 2 32 3 3" xfId="5349" xr:uid="{00000000-0005-0000-0000-00001A120000}"/>
    <cellStyle name="Normal 3 2 32 3 3 2" xfId="5350" xr:uid="{00000000-0005-0000-0000-00001B120000}"/>
    <cellStyle name="Normal 3 2 32 3 4" xfId="5351" xr:uid="{00000000-0005-0000-0000-00001C120000}"/>
    <cellStyle name="Normal 3 2 32 3 4 2" xfId="5352" xr:uid="{00000000-0005-0000-0000-00001D120000}"/>
    <cellStyle name="Normal 3 2 32 3 5" xfId="5353" xr:uid="{00000000-0005-0000-0000-00001E120000}"/>
    <cellStyle name="Normal 3 2 32 3 6" xfId="9548" xr:uid="{5DDF0F28-EC6D-48E8-BBFA-706ACAA6EC89}"/>
    <cellStyle name="Normal 3 2 32 4" xfId="5354" xr:uid="{00000000-0005-0000-0000-00001F120000}"/>
    <cellStyle name="Normal 3 2 32 4 2" xfId="5355" xr:uid="{00000000-0005-0000-0000-000020120000}"/>
    <cellStyle name="Normal 3 2 32 4 2 2" xfId="5356" xr:uid="{00000000-0005-0000-0000-000021120000}"/>
    <cellStyle name="Normal 3 2 32 4 3" xfId="5357" xr:uid="{00000000-0005-0000-0000-000022120000}"/>
    <cellStyle name="Normal 3 2 32 4 3 2" xfId="5358" xr:uid="{00000000-0005-0000-0000-000023120000}"/>
    <cellStyle name="Normal 3 2 32 4 4" xfId="5359" xr:uid="{00000000-0005-0000-0000-000024120000}"/>
    <cellStyle name="Normal 3 2 32 5" xfId="5360" xr:uid="{00000000-0005-0000-0000-000025120000}"/>
    <cellStyle name="Normal 3 2 32 5 2" xfId="5361" xr:uid="{00000000-0005-0000-0000-000026120000}"/>
    <cellStyle name="Normal 3 2 32 6" xfId="5362" xr:uid="{00000000-0005-0000-0000-000027120000}"/>
    <cellStyle name="Normal 3 2 32 6 2" xfId="5363" xr:uid="{00000000-0005-0000-0000-000028120000}"/>
    <cellStyle name="Normal 3 2 32 7" xfId="5364" xr:uid="{00000000-0005-0000-0000-000029120000}"/>
    <cellStyle name="Normal 3 2 32 8" xfId="9188" xr:uid="{8AE4A2E8-5A1C-4619-B8B6-169A2C6C684C}"/>
    <cellStyle name="Normal 3 2 33" xfId="343" xr:uid="{00000000-0005-0000-0000-00002A120000}"/>
    <cellStyle name="Normal 3 2 33 2" xfId="344" xr:uid="{00000000-0005-0000-0000-00002B120000}"/>
    <cellStyle name="Normal 3 2 33 2 2" xfId="5365" xr:uid="{00000000-0005-0000-0000-00002C120000}"/>
    <cellStyle name="Normal 3 2 33 2 2 2" xfId="5366" xr:uid="{00000000-0005-0000-0000-00002D120000}"/>
    <cellStyle name="Normal 3 2 33 2 2 2 2" xfId="5367" xr:uid="{00000000-0005-0000-0000-00002E120000}"/>
    <cellStyle name="Normal 3 2 33 2 2 2 2 2" xfId="5368" xr:uid="{00000000-0005-0000-0000-00002F120000}"/>
    <cellStyle name="Normal 3 2 33 2 2 2 3" xfId="5369" xr:uid="{00000000-0005-0000-0000-000030120000}"/>
    <cellStyle name="Normal 3 2 33 2 2 2 3 2" xfId="5370" xr:uid="{00000000-0005-0000-0000-000031120000}"/>
    <cellStyle name="Normal 3 2 33 2 2 2 4" xfId="5371" xr:uid="{00000000-0005-0000-0000-000032120000}"/>
    <cellStyle name="Normal 3 2 33 2 2 3" xfId="5372" xr:uid="{00000000-0005-0000-0000-000033120000}"/>
    <cellStyle name="Normal 3 2 33 2 2 3 2" xfId="5373" xr:uid="{00000000-0005-0000-0000-000034120000}"/>
    <cellStyle name="Normal 3 2 33 2 2 4" xfId="5374" xr:uid="{00000000-0005-0000-0000-000035120000}"/>
    <cellStyle name="Normal 3 2 33 2 2 4 2" xfId="5375" xr:uid="{00000000-0005-0000-0000-000036120000}"/>
    <cellStyle name="Normal 3 2 33 2 2 5" xfId="5376" xr:uid="{00000000-0005-0000-0000-000037120000}"/>
    <cellStyle name="Normal 3 2 33 2 2 6" xfId="9551" xr:uid="{22EABE80-015B-40AC-94F4-1BF9DFD16431}"/>
    <cellStyle name="Normal 3 2 33 2 3" xfId="5377" xr:uid="{00000000-0005-0000-0000-000038120000}"/>
    <cellStyle name="Normal 3 2 33 2 3 2" xfId="5378" xr:uid="{00000000-0005-0000-0000-000039120000}"/>
    <cellStyle name="Normal 3 2 33 2 3 2 2" xfId="5379" xr:uid="{00000000-0005-0000-0000-00003A120000}"/>
    <cellStyle name="Normal 3 2 33 2 3 3" xfId="5380" xr:uid="{00000000-0005-0000-0000-00003B120000}"/>
    <cellStyle name="Normal 3 2 33 2 3 3 2" xfId="5381" xr:uid="{00000000-0005-0000-0000-00003C120000}"/>
    <cellStyle name="Normal 3 2 33 2 3 4" xfId="5382" xr:uid="{00000000-0005-0000-0000-00003D120000}"/>
    <cellStyle name="Normal 3 2 33 2 4" xfId="5383" xr:uid="{00000000-0005-0000-0000-00003E120000}"/>
    <cellStyle name="Normal 3 2 33 2 4 2" xfId="5384" xr:uid="{00000000-0005-0000-0000-00003F120000}"/>
    <cellStyle name="Normal 3 2 33 2 5" xfId="5385" xr:uid="{00000000-0005-0000-0000-000040120000}"/>
    <cellStyle name="Normal 3 2 33 2 5 2" xfId="5386" xr:uid="{00000000-0005-0000-0000-000041120000}"/>
    <cellStyle name="Normal 3 2 33 2 6" xfId="5387" xr:uid="{00000000-0005-0000-0000-000042120000}"/>
    <cellStyle name="Normal 3 2 33 2 7" xfId="9191" xr:uid="{93E5B9C9-22D5-41DF-985F-5F50BBB643F3}"/>
    <cellStyle name="Normal 3 2 33 3" xfId="5388" xr:uid="{00000000-0005-0000-0000-000043120000}"/>
    <cellStyle name="Normal 3 2 33 3 2" xfId="5389" xr:uid="{00000000-0005-0000-0000-000044120000}"/>
    <cellStyle name="Normal 3 2 33 3 2 2" xfId="5390" xr:uid="{00000000-0005-0000-0000-000045120000}"/>
    <cellStyle name="Normal 3 2 33 3 2 2 2" xfId="5391" xr:uid="{00000000-0005-0000-0000-000046120000}"/>
    <cellStyle name="Normal 3 2 33 3 2 3" xfId="5392" xr:uid="{00000000-0005-0000-0000-000047120000}"/>
    <cellStyle name="Normal 3 2 33 3 2 3 2" xfId="5393" xr:uid="{00000000-0005-0000-0000-000048120000}"/>
    <cellStyle name="Normal 3 2 33 3 2 4" xfId="5394" xr:uid="{00000000-0005-0000-0000-000049120000}"/>
    <cellStyle name="Normal 3 2 33 3 3" xfId="5395" xr:uid="{00000000-0005-0000-0000-00004A120000}"/>
    <cellStyle name="Normal 3 2 33 3 3 2" xfId="5396" xr:uid="{00000000-0005-0000-0000-00004B120000}"/>
    <cellStyle name="Normal 3 2 33 3 4" xfId="5397" xr:uid="{00000000-0005-0000-0000-00004C120000}"/>
    <cellStyle name="Normal 3 2 33 3 4 2" xfId="5398" xr:uid="{00000000-0005-0000-0000-00004D120000}"/>
    <cellStyle name="Normal 3 2 33 3 5" xfId="5399" xr:uid="{00000000-0005-0000-0000-00004E120000}"/>
    <cellStyle name="Normal 3 2 33 3 6" xfId="9550" xr:uid="{1D967F00-A947-4EBF-B3B3-D84BD2048200}"/>
    <cellStyle name="Normal 3 2 33 4" xfId="5400" xr:uid="{00000000-0005-0000-0000-00004F120000}"/>
    <cellStyle name="Normal 3 2 33 4 2" xfId="5401" xr:uid="{00000000-0005-0000-0000-000050120000}"/>
    <cellStyle name="Normal 3 2 33 4 2 2" xfId="5402" xr:uid="{00000000-0005-0000-0000-000051120000}"/>
    <cellStyle name="Normal 3 2 33 4 3" xfId="5403" xr:uid="{00000000-0005-0000-0000-000052120000}"/>
    <cellStyle name="Normal 3 2 33 4 3 2" xfId="5404" xr:uid="{00000000-0005-0000-0000-000053120000}"/>
    <cellStyle name="Normal 3 2 33 4 4" xfId="5405" xr:uid="{00000000-0005-0000-0000-000054120000}"/>
    <cellStyle name="Normal 3 2 33 5" xfId="5406" xr:uid="{00000000-0005-0000-0000-000055120000}"/>
    <cellStyle name="Normal 3 2 33 5 2" xfId="5407" xr:uid="{00000000-0005-0000-0000-000056120000}"/>
    <cellStyle name="Normal 3 2 33 6" xfId="5408" xr:uid="{00000000-0005-0000-0000-000057120000}"/>
    <cellStyle name="Normal 3 2 33 6 2" xfId="5409" xr:uid="{00000000-0005-0000-0000-000058120000}"/>
    <cellStyle name="Normal 3 2 33 7" xfId="5410" xr:uid="{00000000-0005-0000-0000-000059120000}"/>
    <cellStyle name="Normal 3 2 33 8" xfId="9190" xr:uid="{128F2C93-D47D-4187-8036-1C361D86084B}"/>
    <cellStyle name="Normal 3 2 34" xfId="345" xr:uid="{00000000-0005-0000-0000-00005A120000}"/>
    <cellStyle name="Normal 3 2 34 2" xfId="346" xr:uid="{00000000-0005-0000-0000-00005B120000}"/>
    <cellStyle name="Normal 3 2 34 2 2" xfId="5411" xr:uid="{00000000-0005-0000-0000-00005C120000}"/>
    <cellStyle name="Normal 3 2 34 2 2 2" xfId="5412" xr:uid="{00000000-0005-0000-0000-00005D120000}"/>
    <cellStyle name="Normal 3 2 34 2 2 2 2" xfId="5413" xr:uid="{00000000-0005-0000-0000-00005E120000}"/>
    <cellStyle name="Normal 3 2 34 2 2 2 2 2" xfId="5414" xr:uid="{00000000-0005-0000-0000-00005F120000}"/>
    <cellStyle name="Normal 3 2 34 2 2 2 3" xfId="5415" xr:uid="{00000000-0005-0000-0000-000060120000}"/>
    <cellStyle name="Normal 3 2 34 2 2 2 3 2" xfId="5416" xr:uid="{00000000-0005-0000-0000-000061120000}"/>
    <cellStyle name="Normal 3 2 34 2 2 2 4" xfId="5417" xr:uid="{00000000-0005-0000-0000-000062120000}"/>
    <cellStyle name="Normal 3 2 34 2 2 3" xfId="5418" xr:uid="{00000000-0005-0000-0000-000063120000}"/>
    <cellStyle name="Normal 3 2 34 2 2 3 2" xfId="5419" xr:uid="{00000000-0005-0000-0000-000064120000}"/>
    <cellStyle name="Normal 3 2 34 2 2 4" xfId="5420" xr:uid="{00000000-0005-0000-0000-000065120000}"/>
    <cellStyle name="Normal 3 2 34 2 2 4 2" xfId="5421" xr:uid="{00000000-0005-0000-0000-000066120000}"/>
    <cellStyle name="Normal 3 2 34 2 2 5" xfId="5422" xr:uid="{00000000-0005-0000-0000-000067120000}"/>
    <cellStyle name="Normal 3 2 34 2 2 6" xfId="9553" xr:uid="{2F9E9A72-4F12-4D95-9979-BA44D0A288A0}"/>
    <cellStyle name="Normal 3 2 34 2 3" xfId="5423" xr:uid="{00000000-0005-0000-0000-000068120000}"/>
    <cellStyle name="Normal 3 2 34 2 3 2" xfId="5424" xr:uid="{00000000-0005-0000-0000-000069120000}"/>
    <cellStyle name="Normal 3 2 34 2 3 2 2" xfId="5425" xr:uid="{00000000-0005-0000-0000-00006A120000}"/>
    <cellStyle name="Normal 3 2 34 2 3 3" xfId="5426" xr:uid="{00000000-0005-0000-0000-00006B120000}"/>
    <cellStyle name="Normal 3 2 34 2 3 3 2" xfId="5427" xr:uid="{00000000-0005-0000-0000-00006C120000}"/>
    <cellStyle name="Normal 3 2 34 2 3 4" xfId="5428" xr:uid="{00000000-0005-0000-0000-00006D120000}"/>
    <cellStyle name="Normal 3 2 34 2 4" xfId="5429" xr:uid="{00000000-0005-0000-0000-00006E120000}"/>
    <cellStyle name="Normal 3 2 34 2 4 2" xfId="5430" xr:uid="{00000000-0005-0000-0000-00006F120000}"/>
    <cellStyle name="Normal 3 2 34 2 5" xfId="5431" xr:uid="{00000000-0005-0000-0000-000070120000}"/>
    <cellStyle name="Normal 3 2 34 2 5 2" xfId="5432" xr:uid="{00000000-0005-0000-0000-000071120000}"/>
    <cellStyle name="Normal 3 2 34 2 6" xfId="5433" xr:uid="{00000000-0005-0000-0000-000072120000}"/>
    <cellStyle name="Normal 3 2 34 2 7" xfId="9193" xr:uid="{AD6D417B-6AAD-44E5-AE28-0C831EF522B4}"/>
    <cellStyle name="Normal 3 2 34 3" xfId="5434" xr:uid="{00000000-0005-0000-0000-000073120000}"/>
    <cellStyle name="Normal 3 2 34 3 2" xfId="5435" xr:uid="{00000000-0005-0000-0000-000074120000}"/>
    <cellStyle name="Normal 3 2 34 3 2 2" xfId="5436" xr:uid="{00000000-0005-0000-0000-000075120000}"/>
    <cellStyle name="Normal 3 2 34 3 2 2 2" xfId="5437" xr:uid="{00000000-0005-0000-0000-000076120000}"/>
    <cellStyle name="Normal 3 2 34 3 2 3" xfId="5438" xr:uid="{00000000-0005-0000-0000-000077120000}"/>
    <cellStyle name="Normal 3 2 34 3 2 3 2" xfId="5439" xr:uid="{00000000-0005-0000-0000-000078120000}"/>
    <cellStyle name="Normal 3 2 34 3 2 4" xfId="5440" xr:uid="{00000000-0005-0000-0000-000079120000}"/>
    <cellStyle name="Normal 3 2 34 3 3" xfId="5441" xr:uid="{00000000-0005-0000-0000-00007A120000}"/>
    <cellStyle name="Normal 3 2 34 3 3 2" xfId="5442" xr:uid="{00000000-0005-0000-0000-00007B120000}"/>
    <cellStyle name="Normal 3 2 34 3 4" xfId="5443" xr:uid="{00000000-0005-0000-0000-00007C120000}"/>
    <cellStyle name="Normal 3 2 34 3 4 2" xfId="5444" xr:uid="{00000000-0005-0000-0000-00007D120000}"/>
    <cellStyle name="Normal 3 2 34 3 5" xfId="5445" xr:uid="{00000000-0005-0000-0000-00007E120000}"/>
    <cellStyle name="Normal 3 2 34 3 6" xfId="9552" xr:uid="{33767C1A-0C71-415A-A114-E6CB5E851AAA}"/>
    <cellStyle name="Normal 3 2 34 4" xfId="5446" xr:uid="{00000000-0005-0000-0000-00007F120000}"/>
    <cellStyle name="Normal 3 2 34 4 2" xfId="5447" xr:uid="{00000000-0005-0000-0000-000080120000}"/>
    <cellStyle name="Normal 3 2 34 4 2 2" xfId="5448" xr:uid="{00000000-0005-0000-0000-000081120000}"/>
    <cellStyle name="Normal 3 2 34 4 3" xfId="5449" xr:uid="{00000000-0005-0000-0000-000082120000}"/>
    <cellStyle name="Normal 3 2 34 4 3 2" xfId="5450" xr:uid="{00000000-0005-0000-0000-000083120000}"/>
    <cellStyle name="Normal 3 2 34 4 4" xfId="5451" xr:uid="{00000000-0005-0000-0000-000084120000}"/>
    <cellStyle name="Normal 3 2 34 5" xfId="5452" xr:uid="{00000000-0005-0000-0000-000085120000}"/>
    <cellStyle name="Normal 3 2 34 5 2" xfId="5453" xr:uid="{00000000-0005-0000-0000-000086120000}"/>
    <cellStyle name="Normal 3 2 34 6" xfId="5454" xr:uid="{00000000-0005-0000-0000-000087120000}"/>
    <cellStyle name="Normal 3 2 34 6 2" xfId="5455" xr:uid="{00000000-0005-0000-0000-000088120000}"/>
    <cellStyle name="Normal 3 2 34 7" xfId="5456" xr:uid="{00000000-0005-0000-0000-000089120000}"/>
    <cellStyle name="Normal 3 2 34 8" xfId="9192" xr:uid="{E22302FC-976C-42D0-AF88-00736D3DC4AE}"/>
    <cellStyle name="Normal 3 2 35" xfId="347" xr:uid="{00000000-0005-0000-0000-00008A120000}"/>
    <cellStyle name="Normal 3 2 35 2" xfId="348" xr:uid="{00000000-0005-0000-0000-00008B120000}"/>
    <cellStyle name="Normal 3 2 35 2 2" xfId="5457" xr:uid="{00000000-0005-0000-0000-00008C120000}"/>
    <cellStyle name="Normal 3 2 35 2 2 2" xfId="5458" xr:uid="{00000000-0005-0000-0000-00008D120000}"/>
    <cellStyle name="Normal 3 2 35 2 2 2 2" xfId="5459" xr:uid="{00000000-0005-0000-0000-00008E120000}"/>
    <cellStyle name="Normal 3 2 35 2 2 2 2 2" xfId="5460" xr:uid="{00000000-0005-0000-0000-00008F120000}"/>
    <cellStyle name="Normal 3 2 35 2 2 2 3" xfId="5461" xr:uid="{00000000-0005-0000-0000-000090120000}"/>
    <cellStyle name="Normal 3 2 35 2 2 2 3 2" xfId="5462" xr:uid="{00000000-0005-0000-0000-000091120000}"/>
    <cellStyle name="Normal 3 2 35 2 2 2 4" xfId="5463" xr:uid="{00000000-0005-0000-0000-000092120000}"/>
    <cellStyle name="Normal 3 2 35 2 2 3" xfId="5464" xr:uid="{00000000-0005-0000-0000-000093120000}"/>
    <cellStyle name="Normal 3 2 35 2 2 3 2" xfId="5465" xr:uid="{00000000-0005-0000-0000-000094120000}"/>
    <cellStyle name="Normal 3 2 35 2 2 4" xfId="5466" xr:uid="{00000000-0005-0000-0000-000095120000}"/>
    <cellStyle name="Normal 3 2 35 2 2 4 2" xfId="5467" xr:uid="{00000000-0005-0000-0000-000096120000}"/>
    <cellStyle name="Normal 3 2 35 2 2 5" xfId="5468" xr:uid="{00000000-0005-0000-0000-000097120000}"/>
    <cellStyle name="Normal 3 2 35 2 2 6" xfId="9555" xr:uid="{3538D622-EE01-4381-BBD4-CFDBFCE75E32}"/>
    <cellStyle name="Normal 3 2 35 2 3" xfId="5469" xr:uid="{00000000-0005-0000-0000-000098120000}"/>
    <cellStyle name="Normal 3 2 35 2 3 2" xfId="5470" xr:uid="{00000000-0005-0000-0000-000099120000}"/>
    <cellStyle name="Normal 3 2 35 2 3 2 2" xfId="5471" xr:uid="{00000000-0005-0000-0000-00009A120000}"/>
    <cellStyle name="Normal 3 2 35 2 3 3" xfId="5472" xr:uid="{00000000-0005-0000-0000-00009B120000}"/>
    <cellStyle name="Normal 3 2 35 2 3 3 2" xfId="5473" xr:uid="{00000000-0005-0000-0000-00009C120000}"/>
    <cellStyle name="Normal 3 2 35 2 3 4" xfId="5474" xr:uid="{00000000-0005-0000-0000-00009D120000}"/>
    <cellStyle name="Normal 3 2 35 2 4" xfId="5475" xr:uid="{00000000-0005-0000-0000-00009E120000}"/>
    <cellStyle name="Normal 3 2 35 2 4 2" xfId="5476" xr:uid="{00000000-0005-0000-0000-00009F120000}"/>
    <cellStyle name="Normal 3 2 35 2 5" xfId="5477" xr:uid="{00000000-0005-0000-0000-0000A0120000}"/>
    <cellStyle name="Normal 3 2 35 2 5 2" xfId="5478" xr:uid="{00000000-0005-0000-0000-0000A1120000}"/>
    <cellStyle name="Normal 3 2 35 2 6" xfId="5479" xr:uid="{00000000-0005-0000-0000-0000A2120000}"/>
    <cellStyle name="Normal 3 2 35 2 7" xfId="9195" xr:uid="{5A29375E-1AE2-40AC-98E9-90E2AC04F586}"/>
    <cellStyle name="Normal 3 2 35 3" xfId="5480" xr:uid="{00000000-0005-0000-0000-0000A3120000}"/>
    <cellStyle name="Normal 3 2 35 3 2" xfId="5481" xr:uid="{00000000-0005-0000-0000-0000A4120000}"/>
    <cellStyle name="Normal 3 2 35 3 2 2" xfId="5482" xr:uid="{00000000-0005-0000-0000-0000A5120000}"/>
    <cellStyle name="Normal 3 2 35 3 2 2 2" xfId="5483" xr:uid="{00000000-0005-0000-0000-0000A6120000}"/>
    <cellStyle name="Normal 3 2 35 3 2 3" xfId="5484" xr:uid="{00000000-0005-0000-0000-0000A7120000}"/>
    <cellStyle name="Normal 3 2 35 3 2 3 2" xfId="5485" xr:uid="{00000000-0005-0000-0000-0000A8120000}"/>
    <cellStyle name="Normal 3 2 35 3 2 4" xfId="5486" xr:uid="{00000000-0005-0000-0000-0000A9120000}"/>
    <cellStyle name="Normal 3 2 35 3 3" xfId="5487" xr:uid="{00000000-0005-0000-0000-0000AA120000}"/>
    <cellStyle name="Normal 3 2 35 3 3 2" xfId="5488" xr:uid="{00000000-0005-0000-0000-0000AB120000}"/>
    <cellStyle name="Normal 3 2 35 3 4" xfId="5489" xr:uid="{00000000-0005-0000-0000-0000AC120000}"/>
    <cellStyle name="Normal 3 2 35 3 4 2" xfId="5490" xr:uid="{00000000-0005-0000-0000-0000AD120000}"/>
    <cellStyle name="Normal 3 2 35 3 5" xfId="5491" xr:uid="{00000000-0005-0000-0000-0000AE120000}"/>
    <cellStyle name="Normal 3 2 35 3 6" xfId="9554" xr:uid="{9EF44D8B-4332-4369-8997-468C5BEDDA68}"/>
    <cellStyle name="Normal 3 2 35 4" xfId="5492" xr:uid="{00000000-0005-0000-0000-0000AF120000}"/>
    <cellStyle name="Normal 3 2 35 4 2" xfId="5493" xr:uid="{00000000-0005-0000-0000-0000B0120000}"/>
    <cellStyle name="Normal 3 2 35 4 2 2" xfId="5494" xr:uid="{00000000-0005-0000-0000-0000B1120000}"/>
    <cellStyle name="Normal 3 2 35 4 3" xfId="5495" xr:uid="{00000000-0005-0000-0000-0000B2120000}"/>
    <cellStyle name="Normal 3 2 35 4 3 2" xfId="5496" xr:uid="{00000000-0005-0000-0000-0000B3120000}"/>
    <cellStyle name="Normal 3 2 35 4 4" xfId="5497" xr:uid="{00000000-0005-0000-0000-0000B4120000}"/>
    <cellStyle name="Normal 3 2 35 5" xfId="5498" xr:uid="{00000000-0005-0000-0000-0000B5120000}"/>
    <cellStyle name="Normal 3 2 35 5 2" xfId="5499" xr:uid="{00000000-0005-0000-0000-0000B6120000}"/>
    <cellStyle name="Normal 3 2 35 6" xfId="5500" xr:uid="{00000000-0005-0000-0000-0000B7120000}"/>
    <cellStyle name="Normal 3 2 35 6 2" xfId="5501" xr:uid="{00000000-0005-0000-0000-0000B8120000}"/>
    <cellStyle name="Normal 3 2 35 7" xfId="5502" xr:uid="{00000000-0005-0000-0000-0000B9120000}"/>
    <cellStyle name="Normal 3 2 35 8" xfId="9194" xr:uid="{A192348F-D5A0-42F2-9250-0F71B5886D49}"/>
    <cellStyle name="Normal 3 2 36" xfId="349" xr:uid="{00000000-0005-0000-0000-0000BA120000}"/>
    <cellStyle name="Normal 3 2 36 2" xfId="350" xr:uid="{00000000-0005-0000-0000-0000BB120000}"/>
    <cellStyle name="Normal 3 2 36 2 2" xfId="5503" xr:uid="{00000000-0005-0000-0000-0000BC120000}"/>
    <cellStyle name="Normal 3 2 36 2 2 2" xfId="5504" xr:uid="{00000000-0005-0000-0000-0000BD120000}"/>
    <cellStyle name="Normal 3 2 36 2 2 2 2" xfId="5505" xr:uid="{00000000-0005-0000-0000-0000BE120000}"/>
    <cellStyle name="Normal 3 2 36 2 2 2 2 2" xfId="5506" xr:uid="{00000000-0005-0000-0000-0000BF120000}"/>
    <cellStyle name="Normal 3 2 36 2 2 2 3" xfId="5507" xr:uid="{00000000-0005-0000-0000-0000C0120000}"/>
    <cellStyle name="Normal 3 2 36 2 2 2 3 2" xfId="5508" xr:uid="{00000000-0005-0000-0000-0000C1120000}"/>
    <cellStyle name="Normal 3 2 36 2 2 2 4" xfId="5509" xr:uid="{00000000-0005-0000-0000-0000C2120000}"/>
    <cellStyle name="Normal 3 2 36 2 2 3" xfId="5510" xr:uid="{00000000-0005-0000-0000-0000C3120000}"/>
    <cellStyle name="Normal 3 2 36 2 2 3 2" xfId="5511" xr:uid="{00000000-0005-0000-0000-0000C4120000}"/>
    <cellStyle name="Normal 3 2 36 2 2 4" xfId="5512" xr:uid="{00000000-0005-0000-0000-0000C5120000}"/>
    <cellStyle name="Normal 3 2 36 2 2 4 2" xfId="5513" xr:uid="{00000000-0005-0000-0000-0000C6120000}"/>
    <cellStyle name="Normal 3 2 36 2 2 5" xfId="5514" xr:uid="{00000000-0005-0000-0000-0000C7120000}"/>
    <cellStyle name="Normal 3 2 36 2 2 6" xfId="9557" xr:uid="{E3B821AE-6F7C-4257-AF9C-09E7EC3BA7F6}"/>
    <cellStyle name="Normal 3 2 36 2 3" xfId="5515" xr:uid="{00000000-0005-0000-0000-0000C8120000}"/>
    <cellStyle name="Normal 3 2 36 2 3 2" xfId="5516" xr:uid="{00000000-0005-0000-0000-0000C9120000}"/>
    <cellStyle name="Normal 3 2 36 2 3 2 2" xfId="5517" xr:uid="{00000000-0005-0000-0000-0000CA120000}"/>
    <cellStyle name="Normal 3 2 36 2 3 3" xfId="5518" xr:uid="{00000000-0005-0000-0000-0000CB120000}"/>
    <cellStyle name="Normal 3 2 36 2 3 3 2" xfId="5519" xr:uid="{00000000-0005-0000-0000-0000CC120000}"/>
    <cellStyle name="Normal 3 2 36 2 3 4" xfId="5520" xr:uid="{00000000-0005-0000-0000-0000CD120000}"/>
    <cellStyle name="Normal 3 2 36 2 4" xfId="5521" xr:uid="{00000000-0005-0000-0000-0000CE120000}"/>
    <cellStyle name="Normal 3 2 36 2 4 2" xfId="5522" xr:uid="{00000000-0005-0000-0000-0000CF120000}"/>
    <cellStyle name="Normal 3 2 36 2 5" xfId="5523" xr:uid="{00000000-0005-0000-0000-0000D0120000}"/>
    <cellStyle name="Normal 3 2 36 2 5 2" xfId="5524" xr:uid="{00000000-0005-0000-0000-0000D1120000}"/>
    <cellStyle name="Normal 3 2 36 2 6" xfId="5525" xr:uid="{00000000-0005-0000-0000-0000D2120000}"/>
    <cellStyle name="Normal 3 2 36 2 7" xfId="9197" xr:uid="{C761801F-E051-4A5E-AF01-C6AF7220B10F}"/>
    <cellStyle name="Normal 3 2 36 3" xfId="5526" xr:uid="{00000000-0005-0000-0000-0000D3120000}"/>
    <cellStyle name="Normal 3 2 36 3 2" xfId="5527" xr:uid="{00000000-0005-0000-0000-0000D4120000}"/>
    <cellStyle name="Normal 3 2 36 3 2 2" xfId="5528" xr:uid="{00000000-0005-0000-0000-0000D5120000}"/>
    <cellStyle name="Normal 3 2 36 3 2 2 2" xfId="5529" xr:uid="{00000000-0005-0000-0000-0000D6120000}"/>
    <cellStyle name="Normal 3 2 36 3 2 3" xfId="5530" xr:uid="{00000000-0005-0000-0000-0000D7120000}"/>
    <cellStyle name="Normal 3 2 36 3 2 3 2" xfId="5531" xr:uid="{00000000-0005-0000-0000-0000D8120000}"/>
    <cellStyle name="Normal 3 2 36 3 2 4" xfId="5532" xr:uid="{00000000-0005-0000-0000-0000D9120000}"/>
    <cellStyle name="Normal 3 2 36 3 3" xfId="5533" xr:uid="{00000000-0005-0000-0000-0000DA120000}"/>
    <cellStyle name="Normal 3 2 36 3 3 2" xfId="5534" xr:uid="{00000000-0005-0000-0000-0000DB120000}"/>
    <cellStyle name="Normal 3 2 36 3 4" xfId="5535" xr:uid="{00000000-0005-0000-0000-0000DC120000}"/>
    <cellStyle name="Normal 3 2 36 3 4 2" xfId="5536" xr:uid="{00000000-0005-0000-0000-0000DD120000}"/>
    <cellStyle name="Normal 3 2 36 3 5" xfId="5537" xr:uid="{00000000-0005-0000-0000-0000DE120000}"/>
    <cellStyle name="Normal 3 2 36 3 6" xfId="9556" xr:uid="{F2A93E0A-95BF-490C-9C1C-4C5FD8D31D34}"/>
    <cellStyle name="Normal 3 2 36 4" xfId="5538" xr:uid="{00000000-0005-0000-0000-0000DF120000}"/>
    <cellStyle name="Normal 3 2 36 4 2" xfId="5539" xr:uid="{00000000-0005-0000-0000-0000E0120000}"/>
    <cellStyle name="Normal 3 2 36 4 2 2" xfId="5540" xr:uid="{00000000-0005-0000-0000-0000E1120000}"/>
    <cellStyle name="Normal 3 2 36 4 3" xfId="5541" xr:uid="{00000000-0005-0000-0000-0000E2120000}"/>
    <cellStyle name="Normal 3 2 36 4 3 2" xfId="5542" xr:uid="{00000000-0005-0000-0000-0000E3120000}"/>
    <cellStyle name="Normal 3 2 36 4 4" xfId="5543" xr:uid="{00000000-0005-0000-0000-0000E4120000}"/>
    <cellStyle name="Normal 3 2 36 5" xfId="5544" xr:uid="{00000000-0005-0000-0000-0000E5120000}"/>
    <cellStyle name="Normal 3 2 36 5 2" xfId="5545" xr:uid="{00000000-0005-0000-0000-0000E6120000}"/>
    <cellStyle name="Normal 3 2 36 6" xfId="5546" xr:uid="{00000000-0005-0000-0000-0000E7120000}"/>
    <cellStyle name="Normal 3 2 36 6 2" xfId="5547" xr:uid="{00000000-0005-0000-0000-0000E8120000}"/>
    <cellStyle name="Normal 3 2 36 7" xfId="5548" xr:uid="{00000000-0005-0000-0000-0000E9120000}"/>
    <cellStyle name="Normal 3 2 36 8" xfId="9196" xr:uid="{0260ABF9-797F-41EB-AD7C-A18AA546B5AB}"/>
    <cellStyle name="Normal 3 2 37" xfId="351" xr:uid="{00000000-0005-0000-0000-0000EA120000}"/>
    <cellStyle name="Normal 3 2 37 2" xfId="352" xr:uid="{00000000-0005-0000-0000-0000EB120000}"/>
    <cellStyle name="Normal 3 2 37 2 2" xfId="5549" xr:uid="{00000000-0005-0000-0000-0000EC120000}"/>
    <cellStyle name="Normal 3 2 37 2 2 2" xfId="5550" xr:uid="{00000000-0005-0000-0000-0000ED120000}"/>
    <cellStyle name="Normal 3 2 37 2 2 2 2" xfId="5551" xr:uid="{00000000-0005-0000-0000-0000EE120000}"/>
    <cellStyle name="Normal 3 2 37 2 2 2 2 2" xfId="5552" xr:uid="{00000000-0005-0000-0000-0000EF120000}"/>
    <cellStyle name="Normal 3 2 37 2 2 2 3" xfId="5553" xr:uid="{00000000-0005-0000-0000-0000F0120000}"/>
    <cellStyle name="Normal 3 2 37 2 2 2 3 2" xfId="5554" xr:uid="{00000000-0005-0000-0000-0000F1120000}"/>
    <cellStyle name="Normal 3 2 37 2 2 2 4" xfId="5555" xr:uid="{00000000-0005-0000-0000-0000F2120000}"/>
    <cellStyle name="Normal 3 2 37 2 2 3" xfId="5556" xr:uid="{00000000-0005-0000-0000-0000F3120000}"/>
    <cellStyle name="Normal 3 2 37 2 2 3 2" xfId="5557" xr:uid="{00000000-0005-0000-0000-0000F4120000}"/>
    <cellStyle name="Normal 3 2 37 2 2 4" xfId="5558" xr:uid="{00000000-0005-0000-0000-0000F5120000}"/>
    <cellStyle name="Normal 3 2 37 2 2 4 2" xfId="5559" xr:uid="{00000000-0005-0000-0000-0000F6120000}"/>
    <cellStyle name="Normal 3 2 37 2 2 5" xfId="5560" xr:uid="{00000000-0005-0000-0000-0000F7120000}"/>
    <cellStyle name="Normal 3 2 37 2 2 6" xfId="9559" xr:uid="{CF1BF13C-FA4F-475E-B467-64115210C052}"/>
    <cellStyle name="Normal 3 2 37 2 3" xfId="5561" xr:uid="{00000000-0005-0000-0000-0000F8120000}"/>
    <cellStyle name="Normal 3 2 37 2 3 2" xfId="5562" xr:uid="{00000000-0005-0000-0000-0000F9120000}"/>
    <cellStyle name="Normal 3 2 37 2 3 2 2" xfId="5563" xr:uid="{00000000-0005-0000-0000-0000FA120000}"/>
    <cellStyle name="Normal 3 2 37 2 3 3" xfId="5564" xr:uid="{00000000-0005-0000-0000-0000FB120000}"/>
    <cellStyle name="Normal 3 2 37 2 3 3 2" xfId="5565" xr:uid="{00000000-0005-0000-0000-0000FC120000}"/>
    <cellStyle name="Normal 3 2 37 2 3 4" xfId="5566" xr:uid="{00000000-0005-0000-0000-0000FD120000}"/>
    <cellStyle name="Normal 3 2 37 2 4" xfId="5567" xr:uid="{00000000-0005-0000-0000-0000FE120000}"/>
    <cellStyle name="Normal 3 2 37 2 4 2" xfId="5568" xr:uid="{00000000-0005-0000-0000-0000FF120000}"/>
    <cellStyle name="Normal 3 2 37 2 5" xfId="5569" xr:uid="{00000000-0005-0000-0000-000000130000}"/>
    <cellStyle name="Normal 3 2 37 2 5 2" xfId="5570" xr:uid="{00000000-0005-0000-0000-000001130000}"/>
    <cellStyle name="Normal 3 2 37 2 6" xfId="5571" xr:uid="{00000000-0005-0000-0000-000002130000}"/>
    <cellStyle name="Normal 3 2 37 2 7" xfId="9199" xr:uid="{9B7F650F-0306-430B-BD8C-F337D2DB76BB}"/>
    <cellStyle name="Normal 3 2 37 3" xfId="5572" xr:uid="{00000000-0005-0000-0000-000003130000}"/>
    <cellStyle name="Normal 3 2 37 3 2" xfId="5573" xr:uid="{00000000-0005-0000-0000-000004130000}"/>
    <cellStyle name="Normal 3 2 37 3 2 2" xfId="5574" xr:uid="{00000000-0005-0000-0000-000005130000}"/>
    <cellStyle name="Normal 3 2 37 3 2 2 2" xfId="5575" xr:uid="{00000000-0005-0000-0000-000006130000}"/>
    <cellStyle name="Normal 3 2 37 3 2 3" xfId="5576" xr:uid="{00000000-0005-0000-0000-000007130000}"/>
    <cellStyle name="Normal 3 2 37 3 2 3 2" xfId="5577" xr:uid="{00000000-0005-0000-0000-000008130000}"/>
    <cellStyle name="Normal 3 2 37 3 2 4" xfId="5578" xr:uid="{00000000-0005-0000-0000-000009130000}"/>
    <cellStyle name="Normal 3 2 37 3 3" xfId="5579" xr:uid="{00000000-0005-0000-0000-00000A130000}"/>
    <cellStyle name="Normal 3 2 37 3 3 2" xfId="5580" xr:uid="{00000000-0005-0000-0000-00000B130000}"/>
    <cellStyle name="Normal 3 2 37 3 4" xfId="5581" xr:uid="{00000000-0005-0000-0000-00000C130000}"/>
    <cellStyle name="Normal 3 2 37 3 4 2" xfId="5582" xr:uid="{00000000-0005-0000-0000-00000D130000}"/>
    <cellStyle name="Normal 3 2 37 3 5" xfId="5583" xr:uid="{00000000-0005-0000-0000-00000E130000}"/>
    <cellStyle name="Normal 3 2 37 3 6" xfId="9558" xr:uid="{7825108F-CB39-4A97-B67D-D88138D282B0}"/>
    <cellStyle name="Normal 3 2 37 4" xfId="5584" xr:uid="{00000000-0005-0000-0000-00000F130000}"/>
    <cellStyle name="Normal 3 2 37 4 2" xfId="5585" xr:uid="{00000000-0005-0000-0000-000010130000}"/>
    <cellStyle name="Normal 3 2 37 4 2 2" xfId="5586" xr:uid="{00000000-0005-0000-0000-000011130000}"/>
    <cellStyle name="Normal 3 2 37 4 3" xfId="5587" xr:uid="{00000000-0005-0000-0000-000012130000}"/>
    <cellStyle name="Normal 3 2 37 4 3 2" xfId="5588" xr:uid="{00000000-0005-0000-0000-000013130000}"/>
    <cellStyle name="Normal 3 2 37 4 4" xfId="5589" xr:uid="{00000000-0005-0000-0000-000014130000}"/>
    <cellStyle name="Normal 3 2 37 5" xfId="5590" xr:uid="{00000000-0005-0000-0000-000015130000}"/>
    <cellStyle name="Normal 3 2 37 5 2" xfId="5591" xr:uid="{00000000-0005-0000-0000-000016130000}"/>
    <cellStyle name="Normal 3 2 37 6" xfId="5592" xr:uid="{00000000-0005-0000-0000-000017130000}"/>
    <cellStyle name="Normal 3 2 37 6 2" xfId="5593" xr:uid="{00000000-0005-0000-0000-000018130000}"/>
    <cellStyle name="Normal 3 2 37 7" xfId="5594" xr:uid="{00000000-0005-0000-0000-000019130000}"/>
    <cellStyle name="Normal 3 2 37 8" xfId="9198" xr:uid="{ED7621FC-A2FD-4624-9924-3FFEB6292F3E}"/>
    <cellStyle name="Normal 3 2 38" xfId="353" xr:uid="{00000000-0005-0000-0000-00001A130000}"/>
    <cellStyle name="Normal 3 2 38 2" xfId="354" xr:uid="{00000000-0005-0000-0000-00001B130000}"/>
    <cellStyle name="Normal 3 2 38 2 2" xfId="5595" xr:uid="{00000000-0005-0000-0000-00001C130000}"/>
    <cellStyle name="Normal 3 2 38 2 2 2" xfId="5596" xr:uid="{00000000-0005-0000-0000-00001D130000}"/>
    <cellStyle name="Normal 3 2 38 2 2 2 2" xfId="5597" xr:uid="{00000000-0005-0000-0000-00001E130000}"/>
    <cellStyle name="Normal 3 2 38 2 2 2 2 2" xfId="5598" xr:uid="{00000000-0005-0000-0000-00001F130000}"/>
    <cellStyle name="Normal 3 2 38 2 2 2 3" xfId="5599" xr:uid="{00000000-0005-0000-0000-000020130000}"/>
    <cellStyle name="Normal 3 2 38 2 2 2 3 2" xfId="5600" xr:uid="{00000000-0005-0000-0000-000021130000}"/>
    <cellStyle name="Normal 3 2 38 2 2 2 4" xfId="5601" xr:uid="{00000000-0005-0000-0000-000022130000}"/>
    <cellStyle name="Normal 3 2 38 2 2 3" xfId="5602" xr:uid="{00000000-0005-0000-0000-000023130000}"/>
    <cellStyle name="Normal 3 2 38 2 2 3 2" xfId="5603" xr:uid="{00000000-0005-0000-0000-000024130000}"/>
    <cellStyle name="Normal 3 2 38 2 2 4" xfId="5604" xr:uid="{00000000-0005-0000-0000-000025130000}"/>
    <cellStyle name="Normal 3 2 38 2 2 4 2" xfId="5605" xr:uid="{00000000-0005-0000-0000-000026130000}"/>
    <cellStyle name="Normal 3 2 38 2 2 5" xfId="5606" xr:uid="{00000000-0005-0000-0000-000027130000}"/>
    <cellStyle name="Normal 3 2 38 2 2 6" xfId="9561" xr:uid="{9A491CCB-5C79-4066-959D-E7D34E3BB4FB}"/>
    <cellStyle name="Normal 3 2 38 2 3" xfId="5607" xr:uid="{00000000-0005-0000-0000-000028130000}"/>
    <cellStyle name="Normal 3 2 38 2 3 2" xfId="5608" xr:uid="{00000000-0005-0000-0000-000029130000}"/>
    <cellStyle name="Normal 3 2 38 2 3 2 2" xfId="5609" xr:uid="{00000000-0005-0000-0000-00002A130000}"/>
    <cellStyle name="Normal 3 2 38 2 3 3" xfId="5610" xr:uid="{00000000-0005-0000-0000-00002B130000}"/>
    <cellStyle name="Normal 3 2 38 2 3 3 2" xfId="5611" xr:uid="{00000000-0005-0000-0000-00002C130000}"/>
    <cellStyle name="Normal 3 2 38 2 3 4" xfId="5612" xr:uid="{00000000-0005-0000-0000-00002D130000}"/>
    <cellStyle name="Normal 3 2 38 2 4" xfId="5613" xr:uid="{00000000-0005-0000-0000-00002E130000}"/>
    <cellStyle name="Normal 3 2 38 2 4 2" xfId="5614" xr:uid="{00000000-0005-0000-0000-00002F130000}"/>
    <cellStyle name="Normal 3 2 38 2 5" xfId="5615" xr:uid="{00000000-0005-0000-0000-000030130000}"/>
    <cellStyle name="Normal 3 2 38 2 5 2" xfId="5616" xr:uid="{00000000-0005-0000-0000-000031130000}"/>
    <cellStyle name="Normal 3 2 38 2 6" xfId="5617" xr:uid="{00000000-0005-0000-0000-000032130000}"/>
    <cellStyle name="Normal 3 2 38 2 7" xfId="9201" xr:uid="{C863CEB5-9028-445B-AD46-1C07A763B2DB}"/>
    <cellStyle name="Normal 3 2 38 3" xfId="5618" xr:uid="{00000000-0005-0000-0000-000033130000}"/>
    <cellStyle name="Normal 3 2 38 3 2" xfId="5619" xr:uid="{00000000-0005-0000-0000-000034130000}"/>
    <cellStyle name="Normal 3 2 38 3 2 2" xfId="5620" xr:uid="{00000000-0005-0000-0000-000035130000}"/>
    <cellStyle name="Normal 3 2 38 3 2 2 2" xfId="5621" xr:uid="{00000000-0005-0000-0000-000036130000}"/>
    <cellStyle name="Normal 3 2 38 3 2 3" xfId="5622" xr:uid="{00000000-0005-0000-0000-000037130000}"/>
    <cellStyle name="Normal 3 2 38 3 2 3 2" xfId="5623" xr:uid="{00000000-0005-0000-0000-000038130000}"/>
    <cellStyle name="Normal 3 2 38 3 2 4" xfId="5624" xr:uid="{00000000-0005-0000-0000-000039130000}"/>
    <cellStyle name="Normal 3 2 38 3 3" xfId="5625" xr:uid="{00000000-0005-0000-0000-00003A130000}"/>
    <cellStyle name="Normal 3 2 38 3 3 2" xfId="5626" xr:uid="{00000000-0005-0000-0000-00003B130000}"/>
    <cellStyle name="Normal 3 2 38 3 4" xfId="5627" xr:uid="{00000000-0005-0000-0000-00003C130000}"/>
    <cellStyle name="Normal 3 2 38 3 4 2" xfId="5628" xr:uid="{00000000-0005-0000-0000-00003D130000}"/>
    <cellStyle name="Normal 3 2 38 3 5" xfId="5629" xr:uid="{00000000-0005-0000-0000-00003E130000}"/>
    <cellStyle name="Normal 3 2 38 3 6" xfId="9560" xr:uid="{EAC0EEB4-A658-42A9-89E1-A006E8B3D7CC}"/>
    <cellStyle name="Normal 3 2 38 4" xfId="5630" xr:uid="{00000000-0005-0000-0000-00003F130000}"/>
    <cellStyle name="Normal 3 2 38 4 2" xfId="5631" xr:uid="{00000000-0005-0000-0000-000040130000}"/>
    <cellStyle name="Normal 3 2 38 4 2 2" xfId="5632" xr:uid="{00000000-0005-0000-0000-000041130000}"/>
    <cellStyle name="Normal 3 2 38 4 3" xfId="5633" xr:uid="{00000000-0005-0000-0000-000042130000}"/>
    <cellStyle name="Normal 3 2 38 4 3 2" xfId="5634" xr:uid="{00000000-0005-0000-0000-000043130000}"/>
    <cellStyle name="Normal 3 2 38 4 4" xfId="5635" xr:uid="{00000000-0005-0000-0000-000044130000}"/>
    <cellStyle name="Normal 3 2 38 5" xfId="5636" xr:uid="{00000000-0005-0000-0000-000045130000}"/>
    <cellStyle name="Normal 3 2 38 5 2" xfId="5637" xr:uid="{00000000-0005-0000-0000-000046130000}"/>
    <cellStyle name="Normal 3 2 38 6" xfId="5638" xr:uid="{00000000-0005-0000-0000-000047130000}"/>
    <cellStyle name="Normal 3 2 38 6 2" xfId="5639" xr:uid="{00000000-0005-0000-0000-000048130000}"/>
    <cellStyle name="Normal 3 2 38 7" xfId="5640" xr:uid="{00000000-0005-0000-0000-000049130000}"/>
    <cellStyle name="Normal 3 2 38 8" xfId="9200" xr:uid="{F206FE3B-9AC9-47AE-986A-1A18B7DDA9AE}"/>
    <cellStyle name="Normal 3 2 39" xfId="355" xr:uid="{00000000-0005-0000-0000-00004A130000}"/>
    <cellStyle name="Normal 3 2 39 2" xfId="356" xr:uid="{00000000-0005-0000-0000-00004B130000}"/>
    <cellStyle name="Normal 3 2 39 2 2" xfId="5641" xr:uid="{00000000-0005-0000-0000-00004C130000}"/>
    <cellStyle name="Normal 3 2 39 2 2 2" xfId="5642" xr:uid="{00000000-0005-0000-0000-00004D130000}"/>
    <cellStyle name="Normal 3 2 39 2 2 2 2" xfId="5643" xr:uid="{00000000-0005-0000-0000-00004E130000}"/>
    <cellStyle name="Normal 3 2 39 2 2 2 2 2" xfId="5644" xr:uid="{00000000-0005-0000-0000-00004F130000}"/>
    <cellStyle name="Normal 3 2 39 2 2 2 3" xfId="5645" xr:uid="{00000000-0005-0000-0000-000050130000}"/>
    <cellStyle name="Normal 3 2 39 2 2 2 3 2" xfId="5646" xr:uid="{00000000-0005-0000-0000-000051130000}"/>
    <cellStyle name="Normal 3 2 39 2 2 2 4" xfId="5647" xr:uid="{00000000-0005-0000-0000-000052130000}"/>
    <cellStyle name="Normal 3 2 39 2 2 3" xfId="5648" xr:uid="{00000000-0005-0000-0000-000053130000}"/>
    <cellStyle name="Normal 3 2 39 2 2 3 2" xfId="5649" xr:uid="{00000000-0005-0000-0000-000054130000}"/>
    <cellStyle name="Normal 3 2 39 2 2 4" xfId="5650" xr:uid="{00000000-0005-0000-0000-000055130000}"/>
    <cellStyle name="Normal 3 2 39 2 2 4 2" xfId="5651" xr:uid="{00000000-0005-0000-0000-000056130000}"/>
    <cellStyle name="Normal 3 2 39 2 2 5" xfId="5652" xr:uid="{00000000-0005-0000-0000-000057130000}"/>
    <cellStyle name="Normal 3 2 39 2 2 6" xfId="9563" xr:uid="{93B63AEF-EEB1-4729-BA48-95A71816E734}"/>
    <cellStyle name="Normal 3 2 39 2 3" xfId="5653" xr:uid="{00000000-0005-0000-0000-000058130000}"/>
    <cellStyle name="Normal 3 2 39 2 3 2" xfId="5654" xr:uid="{00000000-0005-0000-0000-000059130000}"/>
    <cellStyle name="Normal 3 2 39 2 3 2 2" xfId="5655" xr:uid="{00000000-0005-0000-0000-00005A130000}"/>
    <cellStyle name="Normal 3 2 39 2 3 3" xfId="5656" xr:uid="{00000000-0005-0000-0000-00005B130000}"/>
    <cellStyle name="Normal 3 2 39 2 3 3 2" xfId="5657" xr:uid="{00000000-0005-0000-0000-00005C130000}"/>
    <cellStyle name="Normal 3 2 39 2 3 4" xfId="5658" xr:uid="{00000000-0005-0000-0000-00005D130000}"/>
    <cellStyle name="Normal 3 2 39 2 4" xfId="5659" xr:uid="{00000000-0005-0000-0000-00005E130000}"/>
    <cellStyle name="Normal 3 2 39 2 4 2" xfId="5660" xr:uid="{00000000-0005-0000-0000-00005F130000}"/>
    <cellStyle name="Normal 3 2 39 2 5" xfId="5661" xr:uid="{00000000-0005-0000-0000-000060130000}"/>
    <cellStyle name="Normal 3 2 39 2 5 2" xfId="5662" xr:uid="{00000000-0005-0000-0000-000061130000}"/>
    <cellStyle name="Normal 3 2 39 2 6" xfId="5663" xr:uid="{00000000-0005-0000-0000-000062130000}"/>
    <cellStyle name="Normal 3 2 39 2 7" xfId="9203" xr:uid="{F6CAC0FF-256E-41F1-9EA7-FD33193DB480}"/>
    <cellStyle name="Normal 3 2 39 3" xfId="5664" xr:uid="{00000000-0005-0000-0000-000063130000}"/>
    <cellStyle name="Normal 3 2 39 3 2" xfId="5665" xr:uid="{00000000-0005-0000-0000-000064130000}"/>
    <cellStyle name="Normal 3 2 39 3 2 2" xfId="5666" xr:uid="{00000000-0005-0000-0000-000065130000}"/>
    <cellStyle name="Normal 3 2 39 3 2 2 2" xfId="5667" xr:uid="{00000000-0005-0000-0000-000066130000}"/>
    <cellStyle name="Normal 3 2 39 3 2 3" xfId="5668" xr:uid="{00000000-0005-0000-0000-000067130000}"/>
    <cellStyle name="Normal 3 2 39 3 2 3 2" xfId="5669" xr:uid="{00000000-0005-0000-0000-000068130000}"/>
    <cellStyle name="Normal 3 2 39 3 2 4" xfId="5670" xr:uid="{00000000-0005-0000-0000-000069130000}"/>
    <cellStyle name="Normal 3 2 39 3 3" xfId="5671" xr:uid="{00000000-0005-0000-0000-00006A130000}"/>
    <cellStyle name="Normal 3 2 39 3 3 2" xfId="5672" xr:uid="{00000000-0005-0000-0000-00006B130000}"/>
    <cellStyle name="Normal 3 2 39 3 4" xfId="5673" xr:uid="{00000000-0005-0000-0000-00006C130000}"/>
    <cellStyle name="Normal 3 2 39 3 4 2" xfId="5674" xr:uid="{00000000-0005-0000-0000-00006D130000}"/>
    <cellStyle name="Normal 3 2 39 3 5" xfId="5675" xr:uid="{00000000-0005-0000-0000-00006E130000}"/>
    <cellStyle name="Normal 3 2 39 3 6" xfId="9562" xr:uid="{6BD9DCFE-221F-4F07-9FDD-161A9DA8D124}"/>
    <cellStyle name="Normal 3 2 39 4" xfId="5676" xr:uid="{00000000-0005-0000-0000-00006F130000}"/>
    <cellStyle name="Normal 3 2 39 4 2" xfId="5677" xr:uid="{00000000-0005-0000-0000-000070130000}"/>
    <cellStyle name="Normal 3 2 39 4 2 2" xfId="5678" xr:uid="{00000000-0005-0000-0000-000071130000}"/>
    <cellStyle name="Normal 3 2 39 4 3" xfId="5679" xr:uid="{00000000-0005-0000-0000-000072130000}"/>
    <cellStyle name="Normal 3 2 39 4 3 2" xfId="5680" xr:uid="{00000000-0005-0000-0000-000073130000}"/>
    <cellStyle name="Normal 3 2 39 4 4" xfId="5681" xr:uid="{00000000-0005-0000-0000-000074130000}"/>
    <cellStyle name="Normal 3 2 39 5" xfId="5682" xr:uid="{00000000-0005-0000-0000-000075130000}"/>
    <cellStyle name="Normal 3 2 39 5 2" xfId="5683" xr:uid="{00000000-0005-0000-0000-000076130000}"/>
    <cellStyle name="Normal 3 2 39 6" xfId="5684" xr:uid="{00000000-0005-0000-0000-000077130000}"/>
    <cellStyle name="Normal 3 2 39 6 2" xfId="5685" xr:uid="{00000000-0005-0000-0000-000078130000}"/>
    <cellStyle name="Normal 3 2 39 7" xfId="5686" xr:uid="{00000000-0005-0000-0000-000079130000}"/>
    <cellStyle name="Normal 3 2 39 8" xfId="9202" xr:uid="{5A6AB7A9-0E0A-47D4-8D0B-E94598978EE3}"/>
    <cellStyle name="Normal 3 2 4" xfId="357" xr:uid="{00000000-0005-0000-0000-00007A130000}"/>
    <cellStyle name="Normal 3 2 4 2" xfId="358" xr:uid="{00000000-0005-0000-0000-00007B130000}"/>
    <cellStyle name="Normal 3 2 4 2 2" xfId="5687" xr:uid="{00000000-0005-0000-0000-00007C130000}"/>
    <cellStyle name="Normal 3 2 4 2 2 2" xfId="5688" xr:uid="{00000000-0005-0000-0000-00007D130000}"/>
    <cellStyle name="Normal 3 2 4 2 2 2 2" xfId="5689" xr:uid="{00000000-0005-0000-0000-00007E130000}"/>
    <cellStyle name="Normal 3 2 4 2 2 2 2 2" xfId="5690" xr:uid="{00000000-0005-0000-0000-00007F130000}"/>
    <cellStyle name="Normal 3 2 4 2 2 2 3" xfId="5691" xr:uid="{00000000-0005-0000-0000-000080130000}"/>
    <cellStyle name="Normal 3 2 4 2 2 2 3 2" xfId="5692" xr:uid="{00000000-0005-0000-0000-000081130000}"/>
    <cellStyle name="Normal 3 2 4 2 2 2 4" xfId="5693" xr:uid="{00000000-0005-0000-0000-000082130000}"/>
    <cellStyle name="Normal 3 2 4 2 2 3" xfId="5694" xr:uid="{00000000-0005-0000-0000-000083130000}"/>
    <cellStyle name="Normal 3 2 4 2 2 3 2" xfId="5695" xr:uid="{00000000-0005-0000-0000-000084130000}"/>
    <cellStyle name="Normal 3 2 4 2 2 4" xfId="5696" xr:uid="{00000000-0005-0000-0000-000085130000}"/>
    <cellStyle name="Normal 3 2 4 2 2 4 2" xfId="5697" xr:uid="{00000000-0005-0000-0000-000086130000}"/>
    <cellStyle name="Normal 3 2 4 2 2 5" xfId="5698" xr:uid="{00000000-0005-0000-0000-000087130000}"/>
    <cellStyle name="Normal 3 2 4 2 2 6" xfId="9565" xr:uid="{B20D7109-5EDE-42F4-B7B4-9AF287F437D9}"/>
    <cellStyle name="Normal 3 2 4 2 3" xfId="5699" xr:uid="{00000000-0005-0000-0000-000088130000}"/>
    <cellStyle name="Normal 3 2 4 2 3 2" xfId="5700" xr:uid="{00000000-0005-0000-0000-000089130000}"/>
    <cellStyle name="Normal 3 2 4 2 3 2 2" xfId="5701" xr:uid="{00000000-0005-0000-0000-00008A130000}"/>
    <cellStyle name="Normal 3 2 4 2 3 3" xfId="5702" xr:uid="{00000000-0005-0000-0000-00008B130000}"/>
    <cellStyle name="Normal 3 2 4 2 3 3 2" xfId="5703" xr:uid="{00000000-0005-0000-0000-00008C130000}"/>
    <cellStyle name="Normal 3 2 4 2 3 4" xfId="5704" xr:uid="{00000000-0005-0000-0000-00008D130000}"/>
    <cellStyle name="Normal 3 2 4 2 4" xfId="5705" xr:uid="{00000000-0005-0000-0000-00008E130000}"/>
    <cellStyle name="Normal 3 2 4 2 4 2" xfId="5706" xr:uid="{00000000-0005-0000-0000-00008F130000}"/>
    <cellStyle name="Normal 3 2 4 2 5" xfId="5707" xr:uid="{00000000-0005-0000-0000-000090130000}"/>
    <cellStyle name="Normal 3 2 4 2 5 2" xfId="5708" xr:uid="{00000000-0005-0000-0000-000091130000}"/>
    <cellStyle name="Normal 3 2 4 2 6" xfId="5709" xr:uid="{00000000-0005-0000-0000-000092130000}"/>
    <cellStyle name="Normal 3 2 4 2 7" xfId="9205" xr:uid="{554074D9-5E64-4660-A54D-73A7BF5FF18B}"/>
    <cellStyle name="Normal 3 2 4 3" xfId="5710" xr:uid="{00000000-0005-0000-0000-000093130000}"/>
    <cellStyle name="Normal 3 2 4 3 2" xfId="5711" xr:uid="{00000000-0005-0000-0000-000094130000}"/>
    <cellStyle name="Normal 3 2 4 3 2 2" xfId="5712" xr:uid="{00000000-0005-0000-0000-000095130000}"/>
    <cellStyle name="Normal 3 2 4 3 2 2 2" xfId="5713" xr:uid="{00000000-0005-0000-0000-000096130000}"/>
    <cellStyle name="Normal 3 2 4 3 2 3" xfId="5714" xr:uid="{00000000-0005-0000-0000-000097130000}"/>
    <cellStyle name="Normal 3 2 4 3 2 3 2" xfId="5715" xr:uid="{00000000-0005-0000-0000-000098130000}"/>
    <cellStyle name="Normal 3 2 4 3 2 4" xfId="5716" xr:uid="{00000000-0005-0000-0000-000099130000}"/>
    <cellStyle name="Normal 3 2 4 3 3" xfId="5717" xr:uid="{00000000-0005-0000-0000-00009A130000}"/>
    <cellStyle name="Normal 3 2 4 3 3 2" xfId="5718" xr:uid="{00000000-0005-0000-0000-00009B130000}"/>
    <cellStyle name="Normal 3 2 4 3 4" xfId="5719" xr:uid="{00000000-0005-0000-0000-00009C130000}"/>
    <cellStyle name="Normal 3 2 4 3 4 2" xfId="5720" xr:uid="{00000000-0005-0000-0000-00009D130000}"/>
    <cellStyle name="Normal 3 2 4 3 5" xfId="5721" xr:uid="{00000000-0005-0000-0000-00009E130000}"/>
    <cellStyle name="Normal 3 2 4 3 6" xfId="9564" xr:uid="{E3E79A5D-AC0B-4A2D-AEB2-D6675875715E}"/>
    <cellStyle name="Normal 3 2 4 4" xfId="5722" xr:uid="{00000000-0005-0000-0000-00009F130000}"/>
    <cellStyle name="Normal 3 2 4 4 2" xfId="5723" xr:uid="{00000000-0005-0000-0000-0000A0130000}"/>
    <cellStyle name="Normal 3 2 4 4 2 2" xfId="5724" xr:uid="{00000000-0005-0000-0000-0000A1130000}"/>
    <cellStyle name="Normal 3 2 4 4 3" xfId="5725" xr:uid="{00000000-0005-0000-0000-0000A2130000}"/>
    <cellStyle name="Normal 3 2 4 4 3 2" xfId="5726" xr:uid="{00000000-0005-0000-0000-0000A3130000}"/>
    <cellStyle name="Normal 3 2 4 4 4" xfId="5727" xr:uid="{00000000-0005-0000-0000-0000A4130000}"/>
    <cellStyle name="Normal 3 2 4 5" xfId="5728" xr:uid="{00000000-0005-0000-0000-0000A5130000}"/>
    <cellStyle name="Normal 3 2 4 5 2" xfId="5729" xr:uid="{00000000-0005-0000-0000-0000A6130000}"/>
    <cellStyle name="Normal 3 2 4 6" xfId="5730" xr:uid="{00000000-0005-0000-0000-0000A7130000}"/>
    <cellStyle name="Normal 3 2 4 6 2" xfId="5731" xr:uid="{00000000-0005-0000-0000-0000A8130000}"/>
    <cellStyle name="Normal 3 2 4 7" xfId="5732" xr:uid="{00000000-0005-0000-0000-0000A9130000}"/>
    <cellStyle name="Normal 3 2 4 8" xfId="9204" xr:uid="{33B69170-84D1-4D87-BE60-F6ECCEB93E9E}"/>
    <cellStyle name="Normal 3 2 40" xfId="359" xr:uid="{00000000-0005-0000-0000-0000AA130000}"/>
    <cellStyle name="Normal 3 2 40 2" xfId="360" xr:uid="{00000000-0005-0000-0000-0000AB130000}"/>
    <cellStyle name="Normal 3 2 40 2 2" xfId="5733" xr:uid="{00000000-0005-0000-0000-0000AC130000}"/>
    <cellStyle name="Normal 3 2 40 2 2 2" xfId="5734" xr:uid="{00000000-0005-0000-0000-0000AD130000}"/>
    <cellStyle name="Normal 3 2 40 2 2 2 2" xfId="5735" xr:uid="{00000000-0005-0000-0000-0000AE130000}"/>
    <cellStyle name="Normal 3 2 40 2 2 2 2 2" xfId="5736" xr:uid="{00000000-0005-0000-0000-0000AF130000}"/>
    <cellStyle name="Normal 3 2 40 2 2 2 3" xfId="5737" xr:uid="{00000000-0005-0000-0000-0000B0130000}"/>
    <cellStyle name="Normal 3 2 40 2 2 2 3 2" xfId="5738" xr:uid="{00000000-0005-0000-0000-0000B1130000}"/>
    <cellStyle name="Normal 3 2 40 2 2 2 4" xfId="5739" xr:uid="{00000000-0005-0000-0000-0000B2130000}"/>
    <cellStyle name="Normal 3 2 40 2 2 3" xfId="5740" xr:uid="{00000000-0005-0000-0000-0000B3130000}"/>
    <cellStyle name="Normal 3 2 40 2 2 3 2" xfId="5741" xr:uid="{00000000-0005-0000-0000-0000B4130000}"/>
    <cellStyle name="Normal 3 2 40 2 2 4" xfId="5742" xr:uid="{00000000-0005-0000-0000-0000B5130000}"/>
    <cellStyle name="Normal 3 2 40 2 2 4 2" xfId="5743" xr:uid="{00000000-0005-0000-0000-0000B6130000}"/>
    <cellStyle name="Normal 3 2 40 2 2 5" xfId="5744" xr:uid="{00000000-0005-0000-0000-0000B7130000}"/>
    <cellStyle name="Normal 3 2 40 2 2 6" xfId="9567" xr:uid="{A50FC68F-CEFD-4095-AC1E-AB7B997CBE33}"/>
    <cellStyle name="Normal 3 2 40 2 3" xfId="5745" xr:uid="{00000000-0005-0000-0000-0000B8130000}"/>
    <cellStyle name="Normal 3 2 40 2 3 2" xfId="5746" xr:uid="{00000000-0005-0000-0000-0000B9130000}"/>
    <cellStyle name="Normal 3 2 40 2 3 2 2" xfId="5747" xr:uid="{00000000-0005-0000-0000-0000BA130000}"/>
    <cellStyle name="Normal 3 2 40 2 3 3" xfId="5748" xr:uid="{00000000-0005-0000-0000-0000BB130000}"/>
    <cellStyle name="Normal 3 2 40 2 3 3 2" xfId="5749" xr:uid="{00000000-0005-0000-0000-0000BC130000}"/>
    <cellStyle name="Normal 3 2 40 2 3 4" xfId="5750" xr:uid="{00000000-0005-0000-0000-0000BD130000}"/>
    <cellStyle name="Normal 3 2 40 2 4" xfId="5751" xr:uid="{00000000-0005-0000-0000-0000BE130000}"/>
    <cellStyle name="Normal 3 2 40 2 4 2" xfId="5752" xr:uid="{00000000-0005-0000-0000-0000BF130000}"/>
    <cellStyle name="Normal 3 2 40 2 5" xfId="5753" xr:uid="{00000000-0005-0000-0000-0000C0130000}"/>
    <cellStyle name="Normal 3 2 40 2 5 2" xfId="5754" xr:uid="{00000000-0005-0000-0000-0000C1130000}"/>
    <cellStyle name="Normal 3 2 40 2 6" xfId="5755" xr:uid="{00000000-0005-0000-0000-0000C2130000}"/>
    <cellStyle name="Normal 3 2 40 2 7" xfId="9207" xr:uid="{A569F00D-836B-48F1-9E2D-F2DC70B30477}"/>
    <cellStyle name="Normal 3 2 40 3" xfId="5756" xr:uid="{00000000-0005-0000-0000-0000C3130000}"/>
    <cellStyle name="Normal 3 2 40 3 2" xfId="5757" xr:uid="{00000000-0005-0000-0000-0000C4130000}"/>
    <cellStyle name="Normal 3 2 40 3 2 2" xfId="5758" xr:uid="{00000000-0005-0000-0000-0000C5130000}"/>
    <cellStyle name="Normal 3 2 40 3 2 2 2" xfId="5759" xr:uid="{00000000-0005-0000-0000-0000C6130000}"/>
    <cellStyle name="Normal 3 2 40 3 2 3" xfId="5760" xr:uid="{00000000-0005-0000-0000-0000C7130000}"/>
    <cellStyle name="Normal 3 2 40 3 2 3 2" xfId="5761" xr:uid="{00000000-0005-0000-0000-0000C8130000}"/>
    <cellStyle name="Normal 3 2 40 3 2 4" xfId="5762" xr:uid="{00000000-0005-0000-0000-0000C9130000}"/>
    <cellStyle name="Normal 3 2 40 3 3" xfId="5763" xr:uid="{00000000-0005-0000-0000-0000CA130000}"/>
    <cellStyle name="Normal 3 2 40 3 3 2" xfId="5764" xr:uid="{00000000-0005-0000-0000-0000CB130000}"/>
    <cellStyle name="Normal 3 2 40 3 4" xfId="5765" xr:uid="{00000000-0005-0000-0000-0000CC130000}"/>
    <cellStyle name="Normal 3 2 40 3 4 2" xfId="5766" xr:uid="{00000000-0005-0000-0000-0000CD130000}"/>
    <cellStyle name="Normal 3 2 40 3 5" xfId="5767" xr:uid="{00000000-0005-0000-0000-0000CE130000}"/>
    <cellStyle name="Normal 3 2 40 3 6" xfId="9566" xr:uid="{55848A37-37CD-4206-A9E3-2807BF6438B2}"/>
    <cellStyle name="Normal 3 2 40 4" xfId="5768" xr:uid="{00000000-0005-0000-0000-0000CF130000}"/>
    <cellStyle name="Normal 3 2 40 4 2" xfId="5769" xr:uid="{00000000-0005-0000-0000-0000D0130000}"/>
    <cellStyle name="Normal 3 2 40 4 2 2" xfId="5770" xr:uid="{00000000-0005-0000-0000-0000D1130000}"/>
    <cellStyle name="Normal 3 2 40 4 3" xfId="5771" xr:uid="{00000000-0005-0000-0000-0000D2130000}"/>
    <cellStyle name="Normal 3 2 40 4 3 2" xfId="5772" xr:uid="{00000000-0005-0000-0000-0000D3130000}"/>
    <cellStyle name="Normal 3 2 40 4 4" xfId="5773" xr:uid="{00000000-0005-0000-0000-0000D4130000}"/>
    <cellStyle name="Normal 3 2 40 5" xfId="5774" xr:uid="{00000000-0005-0000-0000-0000D5130000}"/>
    <cellStyle name="Normal 3 2 40 5 2" xfId="5775" xr:uid="{00000000-0005-0000-0000-0000D6130000}"/>
    <cellStyle name="Normal 3 2 40 6" xfId="5776" xr:uid="{00000000-0005-0000-0000-0000D7130000}"/>
    <cellStyle name="Normal 3 2 40 6 2" xfId="5777" xr:uid="{00000000-0005-0000-0000-0000D8130000}"/>
    <cellStyle name="Normal 3 2 40 7" xfId="5778" xr:uid="{00000000-0005-0000-0000-0000D9130000}"/>
    <cellStyle name="Normal 3 2 40 8" xfId="9206" xr:uid="{5D555647-6497-4D01-B570-91341E638BA1}"/>
    <cellStyle name="Normal 3 2 41" xfId="361" xr:uid="{00000000-0005-0000-0000-0000DA130000}"/>
    <cellStyle name="Normal 3 2 41 2" xfId="362" xr:uid="{00000000-0005-0000-0000-0000DB130000}"/>
    <cellStyle name="Normal 3 2 41 2 2" xfId="5779" xr:uid="{00000000-0005-0000-0000-0000DC130000}"/>
    <cellStyle name="Normal 3 2 41 2 2 2" xfId="5780" xr:uid="{00000000-0005-0000-0000-0000DD130000}"/>
    <cellStyle name="Normal 3 2 41 2 2 2 2" xfId="5781" xr:uid="{00000000-0005-0000-0000-0000DE130000}"/>
    <cellStyle name="Normal 3 2 41 2 2 2 2 2" xfId="5782" xr:uid="{00000000-0005-0000-0000-0000DF130000}"/>
    <cellStyle name="Normal 3 2 41 2 2 2 3" xfId="5783" xr:uid="{00000000-0005-0000-0000-0000E0130000}"/>
    <cellStyle name="Normal 3 2 41 2 2 2 3 2" xfId="5784" xr:uid="{00000000-0005-0000-0000-0000E1130000}"/>
    <cellStyle name="Normal 3 2 41 2 2 2 4" xfId="5785" xr:uid="{00000000-0005-0000-0000-0000E2130000}"/>
    <cellStyle name="Normal 3 2 41 2 2 3" xfId="5786" xr:uid="{00000000-0005-0000-0000-0000E3130000}"/>
    <cellStyle name="Normal 3 2 41 2 2 3 2" xfId="5787" xr:uid="{00000000-0005-0000-0000-0000E4130000}"/>
    <cellStyle name="Normal 3 2 41 2 2 4" xfId="5788" xr:uid="{00000000-0005-0000-0000-0000E5130000}"/>
    <cellStyle name="Normal 3 2 41 2 2 4 2" xfId="5789" xr:uid="{00000000-0005-0000-0000-0000E6130000}"/>
    <cellStyle name="Normal 3 2 41 2 2 5" xfId="5790" xr:uid="{00000000-0005-0000-0000-0000E7130000}"/>
    <cellStyle name="Normal 3 2 41 2 2 6" xfId="9569" xr:uid="{C08F5ECA-5F16-4DBE-8AB5-9A45B2E866EA}"/>
    <cellStyle name="Normal 3 2 41 2 3" xfId="5791" xr:uid="{00000000-0005-0000-0000-0000E8130000}"/>
    <cellStyle name="Normal 3 2 41 2 3 2" xfId="5792" xr:uid="{00000000-0005-0000-0000-0000E9130000}"/>
    <cellStyle name="Normal 3 2 41 2 3 2 2" xfId="5793" xr:uid="{00000000-0005-0000-0000-0000EA130000}"/>
    <cellStyle name="Normal 3 2 41 2 3 3" xfId="5794" xr:uid="{00000000-0005-0000-0000-0000EB130000}"/>
    <cellStyle name="Normal 3 2 41 2 3 3 2" xfId="5795" xr:uid="{00000000-0005-0000-0000-0000EC130000}"/>
    <cellStyle name="Normal 3 2 41 2 3 4" xfId="5796" xr:uid="{00000000-0005-0000-0000-0000ED130000}"/>
    <cellStyle name="Normal 3 2 41 2 4" xfId="5797" xr:uid="{00000000-0005-0000-0000-0000EE130000}"/>
    <cellStyle name="Normal 3 2 41 2 4 2" xfId="5798" xr:uid="{00000000-0005-0000-0000-0000EF130000}"/>
    <cellStyle name="Normal 3 2 41 2 5" xfId="5799" xr:uid="{00000000-0005-0000-0000-0000F0130000}"/>
    <cellStyle name="Normal 3 2 41 2 5 2" xfId="5800" xr:uid="{00000000-0005-0000-0000-0000F1130000}"/>
    <cellStyle name="Normal 3 2 41 2 6" xfId="5801" xr:uid="{00000000-0005-0000-0000-0000F2130000}"/>
    <cellStyle name="Normal 3 2 41 2 7" xfId="9209" xr:uid="{AD24AF9B-C148-4352-AA2A-A6550E0C801D}"/>
    <cellStyle name="Normal 3 2 41 3" xfId="5802" xr:uid="{00000000-0005-0000-0000-0000F3130000}"/>
    <cellStyle name="Normal 3 2 41 3 2" xfId="5803" xr:uid="{00000000-0005-0000-0000-0000F4130000}"/>
    <cellStyle name="Normal 3 2 41 3 2 2" xfId="5804" xr:uid="{00000000-0005-0000-0000-0000F5130000}"/>
    <cellStyle name="Normal 3 2 41 3 2 2 2" xfId="5805" xr:uid="{00000000-0005-0000-0000-0000F6130000}"/>
    <cellStyle name="Normal 3 2 41 3 2 3" xfId="5806" xr:uid="{00000000-0005-0000-0000-0000F7130000}"/>
    <cellStyle name="Normal 3 2 41 3 2 3 2" xfId="5807" xr:uid="{00000000-0005-0000-0000-0000F8130000}"/>
    <cellStyle name="Normal 3 2 41 3 2 4" xfId="5808" xr:uid="{00000000-0005-0000-0000-0000F9130000}"/>
    <cellStyle name="Normal 3 2 41 3 3" xfId="5809" xr:uid="{00000000-0005-0000-0000-0000FA130000}"/>
    <cellStyle name="Normal 3 2 41 3 3 2" xfId="5810" xr:uid="{00000000-0005-0000-0000-0000FB130000}"/>
    <cellStyle name="Normal 3 2 41 3 4" xfId="5811" xr:uid="{00000000-0005-0000-0000-0000FC130000}"/>
    <cellStyle name="Normal 3 2 41 3 4 2" xfId="5812" xr:uid="{00000000-0005-0000-0000-0000FD130000}"/>
    <cellStyle name="Normal 3 2 41 3 5" xfId="5813" xr:uid="{00000000-0005-0000-0000-0000FE130000}"/>
    <cellStyle name="Normal 3 2 41 3 6" xfId="9568" xr:uid="{2AB00681-EC36-4D88-A9BF-861964FB5062}"/>
    <cellStyle name="Normal 3 2 41 4" xfId="5814" xr:uid="{00000000-0005-0000-0000-0000FF130000}"/>
    <cellStyle name="Normal 3 2 41 4 2" xfId="5815" xr:uid="{00000000-0005-0000-0000-000000140000}"/>
    <cellStyle name="Normal 3 2 41 4 2 2" xfId="5816" xr:uid="{00000000-0005-0000-0000-000001140000}"/>
    <cellStyle name="Normal 3 2 41 4 3" xfId="5817" xr:uid="{00000000-0005-0000-0000-000002140000}"/>
    <cellStyle name="Normal 3 2 41 4 3 2" xfId="5818" xr:uid="{00000000-0005-0000-0000-000003140000}"/>
    <cellStyle name="Normal 3 2 41 4 4" xfId="5819" xr:uid="{00000000-0005-0000-0000-000004140000}"/>
    <cellStyle name="Normal 3 2 41 5" xfId="5820" xr:uid="{00000000-0005-0000-0000-000005140000}"/>
    <cellStyle name="Normal 3 2 41 5 2" xfId="5821" xr:uid="{00000000-0005-0000-0000-000006140000}"/>
    <cellStyle name="Normal 3 2 41 6" xfId="5822" xr:uid="{00000000-0005-0000-0000-000007140000}"/>
    <cellStyle name="Normal 3 2 41 6 2" xfId="5823" xr:uid="{00000000-0005-0000-0000-000008140000}"/>
    <cellStyle name="Normal 3 2 41 7" xfId="5824" xr:uid="{00000000-0005-0000-0000-000009140000}"/>
    <cellStyle name="Normal 3 2 41 8" xfId="9208" xr:uid="{C2E7E32B-0A9A-4812-A24F-8D5542AA8E21}"/>
    <cellStyle name="Normal 3 2 42" xfId="363" xr:uid="{00000000-0005-0000-0000-00000A140000}"/>
    <cellStyle name="Normal 3 2 42 2" xfId="364" xr:uid="{00000000-0005-0000-0000-00000B140000}"/>
    <cellStyle name="Normal 3 2 42 2 2" xfId="5825" xr:uid="{00000000-0005-0000-0000-00000C140000}"/>
    <cellStyle name="Normal 3 2 42 2 2 2" xfId="5826" xr:uid="{00000000-0005-0000-0000-00000D140000}"/>
    <cellStyle name="Normal 3 2 42 2 2 2 2" xfId="5827" xr:uid="{00000000-0005-0000-0000-00000E140000}"/>
    <cellStyle name="Normal 3 2 42 2 2 2 2 2" xfId="5828" xr:uid="{00000000-0005-0000-0000-00000F140000}"/>
    <cellStyle name="Normal 3 2 42 2 2 2 3" xfId="5829" xr:uid="{00000000-0005-0000-0000-000010140000}"/>
    <cellStyle name="Normal 3 2 42 2 2 2 3 2" xfId="5830" xr:uid="{00000000-0005-0000-0000-000011140000}"/>
    <cellStyle name="Normal 3 2 42 2 2 2 4" xfId="5831" xr:uid="{00000000-0005-0000-0000-000012140000}"/>
    <cellStyle name="Normal 3 2 42 2 2 3" xfId="5832" xr:uid="{00000000-0005-0000-0000-000013140000}"/>
    <cellStyle name="Normal 3 2 42 2 2 3 2" xfId="5833" xr:uid="{00000000-0005-0000-0000-000014140000}"/>
    <cellStyle name="Normal 3 2 42 2 2 4" xfId="5834" xr:uid="{00000000-0005-0000-0000-000015140000}"/>
    <cellStyle name="Normal 3 2 42 2 2 4 2" xfId="5835" xr:uid="{00000000-0005-0000-0000-000016140000}"/>
    <cellStyle name="Normal 3 2 42 2 2 5" xfId="5836" xr:uid="{00000000-0005-0000-0000-000017140000}"/>
    <cellStyle name="Normal 3 2 42 2 2 6" xfId="9571" xr:uid="{436B9067-0C02-403F-B7AE-D488EAEC6A25}"/>
    <cellStyle name="Normal 3 2 42 2 3" xfId="5837" xr:uid="{00000000-0005-0000-0000-000018140000}"/>
    <cellStyle name="Normal 3 2 42 2 3 2" xfId="5838" xr:uid="{00000000-0005-0000-0000-000019140000}"/>
    <cellStyle name="Normal 3 2 42 2 3 2 2" xfId="5839" xr:uid="{00000000-0005-0000-0000-00001A140000}"/>
    <cellStyle name="Normal 3 2 42 2 3 3" xfId="5840" xr:uid="{00000000-0005-0000-0000-00001B140000}"/>
    <cellStyle name="Normal 3 2 42 2 3 3 2" xfId="5841" xr:uid="{00000000-0005-0000-0000-00001C140000}"/>
    <cellStyle name="Normal 3 2 42 2 3 4" xfId="5842" xr:uid="{00000000-0005-0000-0000-00001D140000}"/>
    <cellStyle name="Normal 3 2 42 2 4" xfId="5843" xr:uid="{00000000-0005-0000-0000-00001E140000}"/>
    <cellStyle name="Normal 3 2 42 2 4 2" xfId="5844" xr:uid="{00000000-0005-0000-0000-00001F140000}"/>
    <cellStyle name="Normal 3 2 42 2 5" xfId="5845" xr:uid="{00000000-0005-0000-0000-000020140000}"/>
    <cellStyle name="Normal 3 2 42 2 5 2" xfId="5846" xr:uid="{00000000-0005-0000-0000-000021140000}"/>
    <cellStyle name="Normal 3 2 42 2 6" xfId="5847" xr:uid="{00000000-0005-0000-0000-000022140000}"/>
    <cellStyle name="Normal 3 2 42 2 7" xfId="9211" xr:uid="{6730E03C-5082-4C61-BCD1-E7AB96E4B879}"/>
    <cellStyle name="Normal 3 2 42 3" xfId="5848" xr:uid="{00000000-0005-0000-0000-000023140000}"/>
    <cellStyle name="Normal 3 2 42 3 2" xfId="5849" xr:uid="{00000000-0005-0000-0000-000024140000}"/>
    <cellStyle name="Normal 3 2 42 3 2 2" xfId="5850" xr:uid="{00000000-0005-0000-0000-000025140000}"/>
    <cellStyle name="Normal 3 2 42 3 2 2 2" xfId="5851" xr:uid="{00000000-0005-0000-0000-000026140000}"/>
    <cellStyle name="Normal 3 2 42 3 2 3" xfId="5852" xr:uid="{00000000-0005-0000-0000-000027140000}"/>
    <cellStyle name="Normal 3 2 42 3 2 3 2" xfId="5853" xr:uid="{00000000-0005-0000-0000-000028140000}"/>
    <cellStyle name="Normal 3 2 42 3 2 4" xfId="5854" xr:uid="{00000000-0005-0000-0000-000029140000}"/>
    <cellStyle name="Normal 3 2 42 3 3" xfId="5855" xr:uid="{00000000-0005-0000-0000-00002A140000}"/>
    <cellStyle name="Normal 3 2 42 3 3 2" xfId="5856" xr:uid="{00000000-0005-0000-0000-00002B140000}"/>
    <cellStyle name="Normal 3 2 42 3 4" xfId="5857" xr:uid="{00000000-0005-0000-0000-00002C140000}"/>
    <cellStyle name="Normal 3 2 42 3 4 2" xfId="5858" xr:uid="{00000000-0005-0000-0000-00002D140000}"/>
    <cellStyle name="Normal 3 2 42 3 5" xfId="5859" xr:uid="{00000000-0005-0000-0000-00002E140000}"/>
    <cellStyle name="Normal 3 2 42 3 6" xfId="9570" xr:uid="{80CF1820-3BED-4890-A9A3-4DC385CD4519}"/>
    <cellStyle name="Normal 3 2 42 4" xfId="5860" xr:uid="{00000000-0005-0000-0000-00002F140000}"/>
    <cellStyle name="Normal 3 2 42 4 2" xfId="5861" xr:uid="{00000000-0005-0000-0000-000030140000}"/>
    <cellStyle name="Normal 3 2 42 4 2 2" xfId="5862" xr:uid="{00000000-0005-0000-0000-000031140000}"/>
    <cellStyle name="Normal 3 2 42 4 3" xfId="5863" xr:uid="{00000000-0005-0000-0000-000032140000}"/>
    <cellStyle name="Normal 3 2 42 4 3 2" xfId="5864" xr:uid="{00000000-0005-0000-0000-000033140000}"/>
    <cellStyle name="Normal 3 2 42 4 4" xfId="5865" xr:uid="{00000000-0005-0000-0000-000034140000}"/>
    <cellStyle name="Normal 3 2 42 5" xfId="5866" xr:uid="{00000000-0005-0000-0000-000035140000}"/>
    <cellStyle name="Normal 3 2 42 5 2" xfId="5867" xr:uid="{00000000-0005-0000-0000-000036140000}"/>
    <cellStyle name="Normal 3 2 42 6" xfId="5868" xr:uid="{00000000-0005-0000-0000-000037140000}"/>
    <cellStyle name="Normal 3 2 42 6 2" xfId="5869" xr:uid="{00000000-0005-0000-0000-000038140000}"/>
    <cellStyle name="Normal 3 2 42 7" xfId="5870" xr:uid="{00000000-0005-0000-0000-000039140000}"/>
    <cellStyle name="Normal 3 2 42 8" xfId="9210" xr:uid="{57DAEC7D-DA82-4BD4-B3B8-C5662202A6FC}"/>
    <cellStyle name="Normal 3 2 43" xfId="365" xr:uid="{00000000-0005-0000-0000-00003A140000}"/>
    <cellStyle name="Normal 3 2 43 2" xfId="366" xr:uid="{00000000-0005-0000-0000-00003B140000}"/>
    <cellStyle name="Normal 3 2 43 2 2" xfId="5871" xr:uid="{00000000-0005-0000-0000-00003C140000}"/>
    <cellStyle name="Normal 3 2 43 2 2 2" xfId="5872" xr:uid="{00000000-0005-0000-0000-00003D140000}"/>
    <cellStyle name="Normal 3 2 43 2 2 2 2" xfId="5873" xr:uid="{00000000-0005-0000-0000-00003E140000}"/>
    <cellStyle name="Normal 3 2 43 2 2 2 2 2" xfId="5874" xr:uid="{00000000-0005-0000-0000-00003F140000}"/>
    <cellStyle name="Normal 3 2 43 2 2 2 3" xfId="5875" xr:uid="{00000000-0005-0000-0000-000040140000}"/>
    <cellStyle name="Normal 3 2 43 2 2 2 3 2" xfId="5876" xr:uid="{00000000-0005-0000-0000-000041140000}"/>
    <cellStyle name="Normal 3 2 43 2 2 2 4" xfId="5877" xr:uid="{00000000-0005-0000-0000-000042140000}"/>
    <cellStyle name="Normal 3 2 43 2 2 3" xfId="5878" xr:uid="{00000000-0005-0000-0000-000043140000}"/>
    <cellStyle name="Normal 3 2 43 2 2 3 2" xfId="5879" xr:uid="{00000000-0005-0000-0000-000044140000}"/>
    <cellStyle name="Normal 3 2 43 2 2 4" xfId="5880" xr:uid="{00000000-0005-0000-0000-000045140000}"/>
    <cellStyle name="Normal 3 2 43 2 2 4 2" xfId="5881" xr:uid="{00000000-0005-0000-0000-000046140000}"/>
    <cellStyle name="Normal 3 2 43 2 2 5" xfId="5882" xr:uid="{00000000-0005-0000-0000-000047140000}"/>
    <cellStyle name="Normal 3 2 43 2 2 6" xfId="9573" xr:uid="{5D7C5AF6-6640-430E-96E1-87E502C8B29F}"/>
    <cellStyle name="Normal 3 2 43 2 3" xfId="5883" xr:uid="{00000000-0005-0000-0000-000048140000}"/>
    <cellStyle name="Normal 3 2 43 2 3 2" xfId="5884" xr:uid="{00000000-0005-0000-0000-000049140000}"/>
    <cellStyle name="Normal 3 2 43 2 3 2 2" xfId="5885" xr:uid="{00000000-0005-0000-0000-00004A140000}"/>
    <cellStyle name="Normal 3 2 43 2 3 3" xfId="5886" xr:uid="{00000000-0005-0000-0000-00004B140000}"/>
    <cellStyle name="Normal 3 2 43 2 3 3 2" xfId="5887" xr:uid="{00000000-0005-0000-0000-00004C140000}"/>
    <cellStyle name="Normal 3 2 43 2 3 4" xfId="5888" xr:uid="{00000000-0005-0000-0000-00004D140000}"/>
    <cellStyle name="Normal 3 2 43 2 4" xfId="5889" xr:uid="{00000000-0005-0000-0000-00004E140000}"/>
    <cellStyle name="Normal 3 2 43 2 4 2" xfId="5890" xr:uid="{00000000-0005-0000-0000-00004F140000}"/>
    <cellStyle name="Normal 3 2 43 2 5" xfId="5891" xr:uid="{00000000-0005-0000-0000-000050140000}"/>
    <cellStyle name="Normal 3 2 43 2 5 2" xfId="5892" xr:uid="{00000000-0005-0000-0000-000051140000}"/>
    <cellStyle name="Normal 3 2 43 2 6" xfId="5893" xr:uid="{00000000-0005-0000-0000-000052140000}"/>
    <cellStyle name="Normal 3 2 43 2 7" xfId="9213" xr:uid="{A0BA9F5A-0524-4A26-AE95-7FF33FAB26F1}"/>
    <cellStyle name="Normal 3 2 43 3" xfId="5894" xr:uid="{00000000-0005-0000-0000-000053140000}"/>
    <cellStyle name="Normal 3 2 43 3 2" xfId="5895" xr:uid="{00000000-0005-0000-0000-000054140000}"/>
    <cellStyle name="Normal 3 2 43 3 2 2" xfId="5896" xr:uid="{00000000-0005-0000-0000-000055140000}"/>
    <cellStyle name="Normal 3 2 43 3 2 2 2" xfId="5897" xr:uid="{00000000-0005-0000-0000-000056140000}"/>
    <cellStyle name="Normal 3 2 43 3 2 3" xfId="5898" xr:uid="{00000000-0005-0000-0000-000057140000}"/>
    <cellStyle name="Normal 3 2 43 3 2 3 2" xfId="5899" xr:uid="{00000000-0005-0000-0000-000058140000}"/>
    <cellStyle name="Normal 3 2 43 3 2 4" xfId="5900" xr:uid="{00000000-0005-0000-0000-000059140000}"/>
    <cellStyle name="Normal 3 2 43 3 3" xfId="5901" xr:uid="{00000000-0005-0000-0000-00005A140000}"/>
    <cellStyle name="Normal 3 2 43 3 3 2" xfId="5902" xr:uid="{00000000-0005-0000-0000-00005B140000}"/>
    <cellStyle name="Normal 3 2 43 3 4" xfId="5903" xr:uid="{00000000-0005-0000-0000-00005C140000}"/>
    <cellStyle name="Normal 3 2 43 3 4 2" xfId="5904" xr:uid="{00000000-0005-0000-0000-00005D140000}"/>
    <cellStyle name="Normal 3 2 43 3 5" xfId="5905" xr:uid="{00000000-0005-0000-0000-00005E140000}"/>
    <cellStyle name="Normal 3 2 43 3 6" xfId="9572" xr:uid="{D52944CB-0E31-4D29-8875-25B56F4B459A}"/>
    <cellStyle name="Normal 3 2 43 4" xfId="5906" xr:uid="{00000000-0005-0000-0000-00005F140000}"/>
    <cellStyle name="Normal 3 2 43 4 2" xfId="5907" xr:uid="{00000000-0005-0000-0000-000060140000}"/>
    <cellStyle name="Normal 3 2 43 4 2 2" xfId="5908" xr:uid="{00000000-0005-0000-0000-000061140000}"/>
    <cellStyle name="Normal 3 2 43 4 3" xfId="5909" xr:uid="{00000000-0005-0000-0000-000062140000}"/>
    <cellStyle name="Normal 3 2 43 4 3 2" xfId="5910" xr:uid="{00000000-0005-0000-0000-000063140000}"/>
    <cellStyle name="Normal 3 2 43 4 4" xfId="5911" xr:uid="{00000000-0005-0000-0000-000064140000}"/>
    <cellStyle name="Normal 3 2 43 5" xfId="5912" xr:uid="{00000000-0005-0000-0000-000065140000}"/>
    <cellStyle name="Normal 3 2 43 5 2" xfId="5913" xr:uid="{00000000-0005-0000-0000-000066140000}"/>
    <cellStyle name="Normal 3 2 43 6" xfId="5914" xr:uid="{00000000-0005-0000-0000-000067140000}"/>
    <cellStyle name="Normal 3 2 43 6 2" xfId="5915" xr:uid="{00000000-0005-0000-0000-000068140000}"/>
    <cellStyle name="Normal 3 2 43 7" xfId="5916" xr:uid="{00000000-0005-0000-0000-000069140000}"/>
    <cellStyle name="Normal 3 2 43 8" xfId="9212" xr:uid="{F163AC5A-A55F-4A15-AA12-2D194121C319}"/>
    <cellStyle name="Normal 3 2 44" xfId="367" xr:uid="{00000000-0005-0000-0000-00006A140000}"/>
    <cellStyle name="Normal 3 2 44 2" xfId="368" xr:uid="{00000000-0005-0000-0000-00006B140000}"/>
    <cellStyle name="Normal 3 2 44 2 2" xfId="5917" xr:uid="{00000000-0005-0000-0000-00006C140000}"/>
    <cellStyle name="Normal 3 2 44 2 2 2" xfId="5918" xr:uid="{00000000-0005-0000-0000-00006D140000}"/>
    <cellStyle name="Normal 3 2 44 2 2 2 2" xfId="5919" xr:uid="{00000000-0005-0000-0000-00006E140000}"/>
    <cellStyle name="Normal 3 2 44 2 2 2 2 2" xfId="5920" xr:uid="{00000000-0005-0000-0000-00006F140000}"/>
    <cellStyle name="Normal 3 2 44 2 2 2 3" xfId="5921" xr:uid="{00000000-0005-0000-0000-000070140000}"/>
    <cellStyle name="Normal 3 2 44 2 2 2 3 2" xfId="5922" xr:uid="{00000000-0005-0000-0000-000071140000}"/>
    <cellStyle name="Normal 3 2 44 2 2 2 4" xfId="5923" xr:uid="{00000000-0005-0000-0000-000072140000}"/>
    <cellStyle name="Normal 3 2 44 2 2 3" xfId="5924" xr:uid="{00000000-0005-0000-0000-000073140000}"/>
    <cellStyle name="Normal 3 2 44 2 2 3 2" xfId="5925" xr:uid="{00000000-0005-0000-0000-000074140000}"/>
    <cellStyle name="Normal 3 2 44 2 2 4" xfId="5926" xr:uid="{00000000-0005-0000-0000-000075140000}"/>
    <cellStyle name="Normal 3 2 44 2 2 4 2" xfId="5927" xr:uid="{00000000-0005-0000-0000-000076140000}"/>
    <cellStyle name="Normal 3 2 44 2 2 5" xfId="5928" xr:uid="{00000000-0005-0000-0000-000077140000}"/>
    <cellStyle name="Normal 3 2 44 2 2 6" xfId="9575" xr:uid="{48A6A96D-3D9B-41A3-83F5-85022D41452D}"/>
    <cellStyle name="Normal 3 2 44 2 3" xfId="5929" xr:uid="{00000000-0005-0000-0000-000078140000}"/>
    <cellStyle name="Normal 3 2 44 2 3 2" xfId="5930" xr:uid="{00000000-0005-0000-0000-000079140000}"/>
    <cellStyle name="Normal 3 2 44 2 3 2 2" xfId="5931" xr:uid="{00000000-0005-0000-0000-00007A140000}"/>
    <cellStyle name="Normal 3 2 44 2 3 3" xfId="5932" xr:uid="{00000000-0005-0000-0000-00007B140000}"/>
    <cellStyle name="Normal 3 2 44 2 3 3 2" xfId="5933" xr:uid="{00000000-0005-0000-0000-00007C140000}"/>
    <cellStyle name="Normal 3 2 44 2 3 4" xfId="5934" xr:uid="{00000000-0005-0000-0000-00007D140000}"/>
    <cellStyle name="Normal 3 2 44 2 4" xfId="5935" xr:uid="{00000000-0005-0000-0000-00007E140000}"/>
    <cellStyle name="Normal 3 2 44 2 4 2" xfId="5936" xr:uid="{00000000-0005-0000-0000-00007F140000}"/>
    <cellStyle name="Normal 3 2 44 2 5" xfId="5937" xr:uid="{00000000-0005-0000-0000-000080140000}"/>
    <cellStyle name="Normal 3 2 44 2 5 2" xfId="5938" xr:uid="{00000000-0005-0000-0000-000081140000}"/>
    <cellStyle name="Normal 3 2 44 2 6" xfId="5939" xr:uid="{00000000-0005-0000-0000-000082140000}"/>
    <cellStyle name="Normal 3 2 44 2 7" xfId="9215" xr:uid="{233472B4-0ADD-439D-8483-F93C8435F041}"/>
    <cellStyle name="Normal 3 2 44 3" xfId="5940" xr:uid="{00000000-0005-0000-0000-000083140000}"/>
    <cellStyle name="Normal 3 2 44 3 2" xfId="5941" xr:uid="{00000000-0005-0000-0000-000084140000}"/>
    <cellStyle name="Normal 3 2 44 3 2 2" xfId="5942" xr:uid="{00000000-0005-0000-0000-000085140000}"/>
    <cellStyle name="Normal 3 2 44 3 2 2 2" xfId="5943" xr:uid="{00000000-0005-0000-0000-000086140000}"/>
    <cellStyle name="Normal 3 2 44 3 2 3" xfId="5944" xr:uid="{00000000-0005-0000-0000-000087140000}"/>
    <cellStyle name="Normal 3 2 44 3 2 3 2" xfId="5945" xr:uid="{00000000-0005-0000-0000-000088140000}"/>
    <cellStyle name="Normal 3 2 44 3 2 4" xfId="5946" xr:uid="{00000000-0005-0000-0000-000089140000}"/>
    <cellStyle name="Normal 3 2 44 3 3" xfId="5947" xr:uid="{00000000-0005-0000-0000-00008A140000}"/>
    <cellStyle name="Normal 3 2 44 3 3 2" xfId="5948" xr:uid="{00000000-0005-0000-0000-00008B140000}"/>
    <cellStyle name="Normal 3 2 44 3 4" xfId="5949" xr:uid="{00000000-0005-0000-0000-00008C140000}"/>
    <cellStyle name="Normal 3 2 44 3 4 2" xfId="5950" xr:uid="{00000000-0005-0000-0000-00008D140000}"/>
    <cellStyle name="Normal 3 2 44 3 5" xfId="5951" xr:uid="{00000000-0005-0000-0000-00008E140000}"/>
    <cellStyle name="Normal 3 2 44 3 6" xfId="9574" xr:uid="{D9742499-466A-4FB7-BD7A-00047735CBCE}"/>
    <cellStyle name="Normal 3 2 44 4" xfId="5952" xr:uid="{00000000-0005-0000-0000-00008F140000}"/>
    <cellStyle name="Normal 3 2 44 4 2" xfId="5953" xr:uid="{00000000-0005-0000-0000-000090140000}"/>
    <cellStyle name="Normal 3 2 44 4 2 2" xfId="5954" xr:uid="{00000000-0005-0000-0000-000091140000}"/>
    <cellStyle name="Normal 3 2 44 4 3" xfId="5955" xr:uid="{00000000-0005-0000-0000-000092140000}"/>
    <cellStyle name="Normal 3 2 44 4 3 2" xfId="5956" xr:uid="{00000000-0005-0000-0000-000093140000}"/>
    <cellStyle name="Normal 3 2 44 4 4" xfId="5957" xr:uid="{00000000-0005-0000-0000-000094140000}"/>
    <cellStyle name="Normal 3 2 44 5" xfId="5958" xr:uid="{00000000-0005-0000-0000-000095140000}"/>
    <cellStyle name="Normal 3 2 44 5 2" xfId="5959" xr:uid="{00000000-0005-0000-0000-000096140000}"/>
    <cellStyle name="Normal 3 2 44 6" xfId="5960" xr:uid="{00000000-0005-0000-0000-000097140000}"/>
    <cellStyle name="Normal 3 2 44 6 2" xfId="5961" xr:uid="{00000000-0005-0000-0000-000098140000}"/>
    <cellStyle name="Normal 3 2 44 7" xfId="5962" xr:uid="{00000000-0005-0000-0000-000099140000}"/>
    <cellStyle name="Normal 3 2 44 8" xfId="9214" xr:uid="{0E5338E1-320A-4524-AB2D-C1FB55BE97FB}"/>
    <cellStyle name="Normal 3 2 45" xfId="369" xr:uid="{00000000-0005-0000-0000-00009A140000}"/>
    <cellStyle name="Normal 3 2 45 2" xfId="370" xr:uid="{00000000-0005-0000-0000-00009B140000}"/>
    <cellStyle name="Normal 3 2 45 2 2" xfId="5963" xr:uid="{00000000-0005-0000-0000-00009C140000}"/>
    <cellStyle name="Normal 3 2 45 2 2 2" xfId="5964" xr:uid="{00000000-0005-0000-0000-00009D140000}"/>
    <cellStyle name="Normal 3 2 45 2 2 2 2" xfId="5965" xr:uid="{00000000-0005-0000-0000-00009E140000}"/>
    <cellStyle name="Normal 3 2 45 2 2 2 2 2" xfId="5966" xr:uid="{00000000-0005-0000-0000-00009F140000}"/>
    <cellStyle name="Normal 3 2 45 2 2 2 3" xfId="5967" xr:uid="{00000000-0005-0000-0000-0000A0140000}"/>
    <cellStyle name="Normal 3 2 45 2 2 2 3 2" xfId="5968" xr:uid="{00000000-0005-0000-0000-0000A1140000}"/>
    <cellStyle name="Normal 3 2 45 2 2 2 4" xfId="5969" xr:uid="{00000000-0005-0000-0000-0000A2140000}"/>
    <cellStyle name="Normal 3 2 45 2 2 3" xfId="5970" xr:uid="{00000000-0005-0000-0000-0000A3140000}"/>
    <cellStyle name="Normal 3 2 45 2 2 3 2" xfId="5971" xr:uid="{00000000-0005-0000-0000-0000A4140000}"/>
    <cellStyle name="Normal 3 2 45 2 2 4" xfId="5972" xr:uid="{00000000-0005-0000-0000-0000A5140000}"/>
    <cellStyle name="Normal 3 2 45 2 2 4 2" xfId="5973" xr:uid="{00000000-0005-0000-0000-0000A6140000}"/>
    <cellStyle name="Normal 3 2 45 2 2 5" xfId="5974" xr:uid="{00000000-0005-0000-0000-0000A7140000}"/>
    <cellStyle name="Normal 3 2 45 2 2 6" xfId="9577" xr:uid="{E3555DE7-E399-4D31-8A5C-1A1BCF203FE3}"/>
    <cellStyle name="Normal 3 2 45 2 3" xfId="5975" xr:uid="{00000000-0005-0000-0000-0000A8140000}"/>
    <cellStyle name="Normal 3 2 45 2 3 2" xfId="5976" xr:uid="{00000000-0005-0000-0000-0000A9140000}"/>
    <cellStyle name="Normal 3 2 45 2 3 2 2" xfId="5977" xr:uid="{00000000-0005-0000-0000-0000AA140000}"/>
    <cellStyle name="Normal 3 2 45 2 3 3" xfId="5978" xr:uid="{00000000-0005-0000-0000-0000AB140000}"/>
    <cellStyle name="Normal 3 2 45 2 3 3 2" xfId="5979" xr:uid="{00000000-0005-0000-0000-0000AC140000}"/>
    <cellStyle name="Normal 3 2 45 2 3 4" xfId="5980" xr:uid="{00000000-0005-0000-0000-0000AD140000}"/>
    <cellStyle name="Normal 3 2 45 2 4" xfId="5981" xr:uid="{00000000-0005-0000-0000-0000AE140000}"/>
    <cellStyle name="Normal 3 2 45 2 4 2" xfId="5982" xr:uid="{00000000-0005-0000-0000-0000AF140000}"/>
    <cellStyle name="Normal 3 2 45 2 5" xfId="5983" xr:uid="{00000000-0005-0000-0000-0000B0140000}"/>
    <cellStyle name="Normal 3 2 45 2 5 2" xfId="5984" xr:uid="{00000000-0005-0000-0000-0000B1140000}"/>
    <cellStyle name="Normal 3 2 45 2 6" xfId="5985" xr:uid="{00000000-0005-0000-0000-0000B2140000}"/>
    <cellStyle name="Normal 3 2 45 2 7" xfId="9217" xr:uid="{7EB01C00-577E-4A9F-8B66-ABCC2A2447FF}"/>
    <cellStyle name="Normal 3 2 45 3" xfId="5986" xr:uid="{00000000-0005-0000-0000-0000B3140000}"/>
    <cellStyle name="Normal 3 2 45 3 2" xfId="5987" xr:uid="{00000000-0005-0000-0000-0000B4140000}"/>
    <cellStyle name="Normal 3 2 45 3 2 2" xfId="5988" xr:uid="{00000000-0005-0000-0000-0000B5140000}"/>
    <cellStyle name="Normal 3 2 45 3 2 2 2" xfId="5989" xr:uid="{00000000-0005-0000-0000-0000B6140000}"/>
    <cellStyle name="Normal 3 2 45 3 2 3" xfId="5990" xr:uid="{00000000-0005-0000-0000-0000B7140000}"/>
    <cellStyle name="Normal 3 2 45 3 2 3 2" xfId="5991" xr:uid="{00000000-0005-0000-0000-0000B8140000}"/>
    <cellStyle name="Normal 3 2 45 3 2 4" xfId="5992" xr:uid="{00000000-0005-0000-0000-0000B9140000}"/>
    <cellStyle name="Normal 3 2 45 3 3" xfId="5993" xr:uid="{00000000-0005-0000-0000-0000BA140000}"/>
    <cellStyle name="Normal 3 2 45 3 3 2" xfId="5994" xr:uid="{00000000-0005-0000-0000-0000BB140000}"/>
    <cellStyle name="Normal 3 2 45 3 4" xfId="5995" xr:uid="{00000000-0005-0000-0000-0000BC140000}"/>
    <cellStyle name="Normal 3 2 45 3 4 2" xfId="5996" xr:uid="{00000000-0005-0000-0000-0000BD140000}"/>
    <cellStyle name="Normal 3 2 45 3 5" xfId="5997" xr:uid="{00000000-0005-0000-0000-0000BE140000}"/>
    <cellStyle name="Normal 3 2 45 3 6" xfId="9576" xr:uid="{33303D9D-65B0-4022-91A8-A300EE3BFF73}"/>
    <cellStyle name="Normal 3 2 45 4" xfId="5998" xr:uid="{00000000-0005-0000-0000-0000BF140000}"/>
    <cellStyle name="Normal 3 2 45 4 2" xfId="5999" xr:uid="{00000000-0005-0000-0000-0000C0140000}"/>
    <cellStyle name="Normal 3 2 45 4 2 2" xfId="6000" xr:uid="{00000000-0005-0000-0000-0000C1140000}"/>
    <cellStyle name="Normal 3 2 45 4 3" xfId="6001" xr:uid="{00000000-0005-0000-0000-0000C2140000}"/>
    <cellStyle name="Normal 3 2 45 4 3 2" xfId="6002" xr:uid="{00000000-0005-0000-0000-0000C3140000}"/>
    <cellStyle name="Normal 3 2 45 4 4" xfId="6003" xr:uid="{00000000-0005-0000-0000-0000C4140000}"/>
    <cellStyle name="Normal 3 2 45 5" xfId="6004" xr:uid="{00000000-0005-0000-0000-0000C5140000}"/>
    <cellStyle name="Normal 3 2 45 5 2" xfId="6005" xr:uid="{00000000-0005-0000-0000-0000C6140000}"/>
    <cellStyle name="Normal 3 2 45 6" xfId="6006" xr:uid="{00000000-0005-0000-0000-0000C7140000}"/>
    <cellStyle name="Normal 3 2 45 6 2" xfId="6007" xr:uid="{00000000-0005-0000-0000-0000C8140000}"/>
    <cellStyle name="Normal 3 2 45 7" xfId="6008" xr:uid="{00000000-0005-0000-0000-0000C9140000}"/>
    <cellStyle name="Normal 3 2 45 8" xfId="9216" xr:uid="{51FAEFDE-8D14-4F38-BC91-104860D2137D}"/>
    <cellStyle name="Normal 3 2 46" xfId="371" xr:uid="{00000000-0005-0000-0000-0000CA140000}"/>
    <cellStyle name="Normal 3 2 46 2" xfId="372" xr:uid="{00000000-0005-0000-0000-0000CB140000}"/>
    <cellStyle name="Normal 3 2 46 2 2" xfId="6009" xr:uid="{00000000-0005-0000-0000-0000CC140000}"/>
    <cellStyle name="Normal 3 2 46 2 2 2" xfId="6010" xr:uid="{00000000-0005-0000-0000-0000CD140000}"/>
    <cellStyle name="Normal 3 2 46 2 2 2 2" xfId="6011" xr:uid="{00000000-0005-0000-0000-0000CE140000}"/>
    <cellStyle name="Normal 3 2 46 2 2 2 2 2" xfId="6012" xr:uid="{00000000-0005-0000-0000-0000CF140000}"/>
    <cellStyle name="Normal 3 2 46 2 2 2 3" xfId="6013" xr:uid="{00000000-0005-0000-0000-0000D0140000}"/>
    <cellStyle name="Normal 3 2 46 2 2 2 3 2" xfId="6014" xr:uid="{00000000-0005-0000-0000-0000D1140000}"/>
    <cellStyle name="Normal 3 2 46 2 2 2 4" xfId="6015" xr:uid="{00000000-0005-0000-0000-0000D2140000}"/>
    <cellStyle name="Normal 3 2 46 2 2 3" xfId="6016" xr:uid="{00000000-0005-0000-0000-0000D3140000}"/>
    <cellStyle name="Normal 3 2 46 2 2 3 2" xfId="6017" xr:uid="{00000000-0005-0000-0000-0000D4140000}"/>
    <cellStyle name="Normal 3 2 46 2 2 4" xfId="6018" xr:uid="{00000000-0005-0000-0000-0000D5140000}"/>
    <cellStyle name="Normal 3 2 46 2 2 4 2" xfId="6019" xr:uid="{00000000-0005-0000-0000-0000D6140000}"/>
    <cellStyle name="Normal 3 2 46 2 2 5" xfId="6020" xr:uid="{00000000-0005-0000-0000-0000D7140000}"/>
    <cellStyle name="Normal 3 2 46 2 2 6" xfId="9579" xr:uid="{20F6F106-1B67-4E9C-8C99-F25F13AAF3D2}"/>
    <cellStyle name="Normal 3 2 46 2 3" xfId="6021" xr:uid="{00000000-0005-0000-0000-0000D8140000}"/>
    <cellStyle name="Normal 3 2 46 2 3 2" xfId="6022" xr:uid="{00000000-0005-0000-0000-0000D9140000}"/>
    <cellStyle name="Normal 3 2 46 2 3 2 2" xfId="6023" xr:uid="{00000000-0005-0000-0000-0000DA140000}"/>
    <cellStyle name="Normal 3 2 46 2 3 3" xfId="6024" xr:uid="{00000000-0005-0000-0000-0000DB140000}"/>
    <cellStyle name="Normal 3 2 46 2 3 3 2" xfId="6025" xr:uid="{00000000-0005-0000-0000-0000DC140000}"/>
    <cellStyle name="Normal 3 2 46 2 3 4" xfId="6026" xr:uid="{00000000-0005-0000-0000-0000DD140000}"/>
    <cellStyle name="Normal 3 2 46 2 4" xfId="6027" xr:uid="{00000000-0005-0000-0000-0000DE140000}"/>
    <cellStyle name="Normal 3 2 46 2 4 2" xfId="6028" xr:uid="{00000000-0005-0000-0000-0000DF140000}"/>
    <cellStyle name="Normal 3 2 46 2 5" xfId="6029" xr:uid="{00000000-0005-0000-0000-0000E0140000}"/>
    <cellStyle name="Normal 3 2 46 2 5 2" xfId="6030" xr:uid="{00000000-0005-0000-0000-0000E1140000}"/>
    <cellStyle name="Normal 3 2 46 2 6" xfId="6031" xr:uid="{00000000-0005-0000-0000-0000E2140000}"/>
    <cellStyle name="Normal 3 2 46 2 7" xfId="9219" xr:uid="{65CA9D01-FDA1-4FC1-9ED2-882D7BF3690B}"/>
    <cellStyle name="Normal 3 2 46 3" xfId="6032" xr:uid="{00000000-0005-0000-0000-0000E3140000}"/>
    <cellStyle name="Normal 3 2 46 3 2" xfId="6033" xr:uid="{00000000-0005-0000-0000-0000E4140000}"/>
    <cellStyle name="Normal 3 2 46 3 2 2" xfId="6034" xr:uid="{00000000-0005-0000-0000-0000E5140000}"/>
    <cellStyle name="Normal 3 2 46 3 2 2 2" xfId="6035" xr:uid="{00000000-0005-0000-0000-0000E6140000}"/>
    <cellStyle name="Normal 3 2 46 3 2 3" xfId="6036" xr:uid="{00000000-0005-0000-0000-0000E7140000}"/>
    <cellStyle name="Normal 3 2 46 3 2 3 2" xfId="6037" xr:uid="{00000000-0005-0000-0000-0000E8140000}"/>
    <cellStyle name="Normal 3 2 46 3 2 4" xfId="6038" xr:uid="{00000000-0005-0000-0000-0000E9140000}"/>
    <cellStyle name="Normal 3 2 46 3 3" xfId="6039" xr:uid="{00000000-0005-0000-0000-0000EA140000}"/>
    <cellStyle name="Normal 3 2 46 3 3 2" xfId="6040" xr:uid="{00000000-0005-0000-0000-0000EB140000}"/>
    <cellStyle name="Normal 3 2 46 3 4" xfId="6041" xr:uid="{00000000-0005-0000-0000-0000EC140000}"/>
    <cellStyle name="Normal 3 2 46 3 4 2" xfId="6042" xr:uid="{00000000-0005-0000-0000-0000ED140000}"/>
    <cellStyle name="Normal 3 2 46 3 5" xfId="6043" xr:uid="{00000000-0005-0000-0000-0000EE140000}"/>
    <cellStyle name="Normal 3 2 46 3 6" xfId="9578" xr:uid="{78E2DB2B-B7E3-40BE-AEF8-2EACDB29849B}"/>
    <cellStyle name="Normal 3 2 46 4" xfId="6044" xr:uid="{00000000-0005-0000-0000-0000EF140000}"/>
    <cellStyle name="Normal 3 2 46 4 2" xfId="6045" xr:uid="{00000000-0005-0000-0000-0000F0140000}"/>
    <cellStyle name="Normal 3 2 46 4 2 2" xfId="6046" xr:uid="{00000000-0005-0000-0000-0000F1140000}"/>
    <cellStyle name="Normal 3 2 46 4 3" xfId="6047" xr:uid="{00000000-0005-0000-0000-0000F2140000}"/>
    <cellStyle name="Normal 3 2 46 4 3 2" xfId="6048" xr:uid="{00000000-0005-0000-0000-0000F3140000}"/>
    <cellStyle name="Normal 3 2 46 4 4" xfId="6049" xr:uid="{00000000-0005-0000-0000-0000F4140000}"/>
    <cellStyle name="Normal 3 2 46 5" xfId="6050" xr:uid="{00000000-0005-0000-0000-0000F5140000}"/>
    <cellStyle name="Normal 3 2 46 5 2" xfId="6051" xr:uid="{00000000-0005-0000-0000-0000F6140000}"/>
    <cellStyle name="Normal 3 2 46 6" xfId="6052" xr:uid="{00000000-0005-0000-0000-0000F7140000}"/>
    <cellStyle name="Normal 3 2 46 6 2" xfId="6053" xr:uid="{00000000-0005-0000-0000-0000F8140000}"/>
    <cellStyle name="Normal 3 2 46 7" xfId="6054" xr:uid="{00000000-0005-0000-0000-0000F9140000}"/>
    <cellStyle name="Normal 3 2 46 8" xfId="9218" xr:uid="{6A3FBF4A-521B-4FB2-9E13-29059A1BFE0B}"/>
    <cellStyle name="Normal 3 2 47" xfId="373" xr:uid="{00000000-0005-0000-0000-0000FA140000}"/>
    <cellStyle name="Normal 3 2 47 2" xfId="374" xr:uid="{00000000-0005-0000-0000-0000FB140000}"/>
    <cellStyle name="Normal 3 2 47 2 2" xfId="6055" xr:uid="{00000000-0005-0000-0000-0000FC140000}"/>
    <cellStyle name="Normal 3 2 47 2 2 2" xfId="6056" xr:uid="{00000000-0005-0000-0000-0000FD140000}"/>
    <cellStyle name="Normal 3 2 47 2 2 2 2" xfId="6057" xr:uid="{00000000-0005-0000-0000-0000FE140000}"/>
    <cellStyle name="Normal 3 2 47 2 2 2 2 2" xfId="6058" xr:uid="{00000000-0005-0000-0000-0000FF140000}"/>
    <cellStyle name="Normal 3 2 47 2 2 2 3" xfId="6059" xr:uid="{00000000-0005-0000-0000-000000150000}"/>
    <cellStyle name="Normal 3 2 47 2 2 2 3 2" xfId="6060" xr:uid="{00000000-0005-0000-0000-000001150000}"/>
    <cellStyle name="Normal 3 2 47 2 2 2 4" xfId="6061" xr:uid="{00000000-0005-0000-0000-000002150000}"/>
    <cellStyle name="Normal 3 2 47 2 2 3" xfId="6062" xr:uid="{00000000-0005-0000-0000-000003150000}"/>
    <cellStyle name="Normal 3 2 47 2 2 3 2" xfId="6063" xr:uid="{00000000-0005-0000-0000-000004150000}"/>
    <cellStyle name="Normal 3 2 47 2 2 4" xfId="6064" xr:uid="{00000000-0005-0000-0000-000005150000}"/>
    <cellStyle name="Normal 3 2 47 2 2 4 2" xfId="6065" xr:uid="{00000000-0005-0000-0000-000006150000}"/>
    <cellStyle name="Normal 3 2 47 2 2 5" xfId="6066" xr:uid="{00000000-0005-0000-0000-000007150000}"/>
    <cellStyle name="Normal 3 2 47 2 2 6" xfId="9581" xr:uid="{2226508A-9A2C-4FC8-8059-E36FB123E037}"/>
    <cellStyle name="Normal 3 2 47 2 3" xfId="6067" xr:uid="{00000000-0005-0000-0000-000008150000}"/>
    <cellStyle name="Normal 3 2 47 2 3 2" xfId="6068" xr:uid="{00000000-0005-0000-0000-000009150000}"/>
    <cellStyle name="Normal 3 2 47 2 3 2 2" xfId="6069" xr:uid="{00000000-0005-0000-0000-00000A150000}"/>
    <cellStyle name="Normal 3 2 47 2 3 3" xfId="6070" xr:uid="{00000000-0005-0000-0000-00000B150000}"/>
    <cellStyle name="Normal 3 2 47 2 3 3 2" xfId="6071" xr:uid="{00000000-0005-0000-0000-00000C150000}"/>
    <cellStyle name="Normal 3 2 47 2 3 4" xfId="6072" xr:uid="{00000000-0005-0000-0000-00000D150000}"/>
    <cellStyle name="Normal 3 2 47 2 4" xfId="6073" xr:uid="{00000000-0005-0000-0000-00000E150000}"/>
    <cellStyle name="Normal 3 2 47 2 4 2" xfId="6074" xr:uid="{00000000-0005-0000-0000-00000F150000}"/>
    <cellStyle name="Normal 3 2 47 2 5" xfId="6075" xr:uid="{00000000-0005-0000-0000-000010150000}"/>
    <cellStyle name="Normal 3 2 47 2 5 2" xfId="6076" xr:uid="{00000000-0005-0000-0000-000011150000}"/>
    <cellStyle name="Normal 3 2 47 2 6" xfId="6077" xr:uid="{00000000-0005-0000-0000-000012150000}"/>
    <cellStyle name="Normal 3 2 47 2 7" xfId="9221" xr:uid="{01A587DC-C8F3-461C-B5EA-FB300105B408}"/>
    <cellStyle name="Normal 3 2 47 3" xfId="6078" xr:uid="{00000000-0005-0000-0000-000013150000}"/>
    <cellStyle name="Normal 3 2 47 3 2" xfId="6079" xr:uid="{00000000-0005-0000-0000-000014150000}"/>
    <cellStyle name="Normal 3 2 47 3 2 2" xfId="6080" xr:uid="{00000000-0005-0000-0000-000015150000}"/>
    <cellStyle name="Normal 3 2 47 3 2 2 2" xfId="6081" xr:uid="{00000000-0005-0000-0000-000016150000}"/>
    <cellStyle name="Normal 3 2 47 3 2 3" xfId="6082" xr:uid="{00000000-0005-0000-0000-000017150000}"/>
    <cellStyle name="Normal 3 2 47 3 2 3 2" xfId="6083" xr:uid="{00000000-0005-0000-0000-000018150000}"/>
    <cellStyle name="Normal 3 2 47 3 2 4" xfId="6084" xr:uid="{00000000-0005-0000-0000-000019150000}"/>
    <cellStyle name="Normal 3 2 47 3 3" xfId="6085" xr:uid="{00000000-0005-0000-0000-00001A150000}"/>
    <cellStyle name="Normal 3 2 47 3 3 2" xfId="6086" xr:uid="{00000000-0005-0000-0000-00001B150000}"/>
    <cellStyle name="Normal 3 2 47 3 4" xfId="6087" xr:uid="{00000000-0005-0000-0000-00001C150000}"/>
    <cellStyle name="Normal 3 2 47 3 4 2" xfId="6088" xr:uid="{00000000-0005-0000-0000-00001D150000}"/>
    <cellStyle name="Normal 3 2 47 3 5" xfId="6089" xr:uid="{00000000-0005-0000-0000-00001E150000}"/>
    <cellStyle name="Normal 3 2 47 3 6" xfId="9580" xr:uid="{763358EA-660A-4EE6-947A-B8344A6678D3}"/>
    <cellStyle name="Normal 3 2 47 4" xfId="6090" xr:uid="{00000000-0005-0000-0000-00001F150000}"/>
    <cellStyle name="Normal 3 2 47 4 2" xfId="6091" xr:uid="{00000000-0005-0000-0000-000020150000}"/>
    <cellStyle name="Normal 3 2 47 4 2 2" xfId="6092" xr:uid="{00000000-0005-0000-0000-000021150000}"/>
    <cellStyle name="Normal 3 2 47 4 3" xfId="6093" xr:uid="{00000000-0005-0000-0000-000022150000}"/>
    <cellStyle name="Normal 3 2 47 4 3 2" xfId="6094" xr:uid="{00000000-0005-0000-0000-000023150000}"/>
    <cellStyle name="Normal 3 2 47 4 4" xfId="6095" xr:uid="{00000000-0005-0000-0000-000024150000}"/>
    <cellStyle name="Normal 3 2 47 5" xfId="6096" xr:uid="{00000000-0005-0000-0000-000025150000}"/>
    <cellStyle name="Normal 3 2 47 5 2" xfId="6097" xr:uid="{00000000-0005-0000-0000-000026150000}"/>
    <cellStyle name="Normal 3 2 47 6" xfId="6098" xr:uid="{00000000-0005-0000-0000-000027150000}"/>
    <cellStyle name="Normal 3 2 47 6 2" xfId="6099" xr:uid="{00000000-0005-0000-0000-000028150000}"/>
    <cellStyle name="Normal 3 2 47 7" xfId="6100" xr:uid="{00000000-0005-0000-0000-000029150000}"/>
    <cellStyle name="Normal 3 2 47 8" xfId="9220" xr:uid="{D6F2EC5C-2EAA-4699-8BD2-D2686BCB8FE8}"/>
    <cellStyle name="Normal 3 2 48" xfId="375" xr:uid="{00000000-0005-0000-0000-00002A150000}"/>
    <cellStyle name="Normal 3 2 48 2" xfId="376" xr:uid="{00000000-0005-0000-0000-00002B150000}"/>
    <cellStyle name="Normal 3 2 48 2 2" xfId="6101" xr:uid="{00000000-0005-0000-0000-00002C150000}"/>
    <cellStyle name="Normal 3 2 48 2 2 2" xfId="6102" xr:uid="{00000000-0005-0000-0000-00002D150000}"/>
    <cellStyle name="Normal 3 2 48 2 2 2 2" xfId="6103" xr:uid="{00000000-0005-0000-0000-00002E150000}"/>
    <cellStyle name="Normal 3 2 48 2 2 2 2 2" xfId="6104" xr:uid="{00000000-0005-0000-0000-00002F150000}"/>
    <cellStyle name="Normal 3 2 48 2 2 2 3" xfId="6105" xr:uid="{00000000-0005-0000-0000-000030150000}"/>
    <cellStyle name="Normal 3 2 48 2 2 2 3 2" xfId="6106" xr:uid="{00000000-0005-0000-0000-000031150000}"/>
    <cellStyle name="Normal 3 2 48 2 2 2 4" xfId="6107" xr:uid="{00000000-0005-0000-0000-000032150000}"/>
    <cellStyle name="Normal 3 2 48 2 2 3" xfId="6108" xr:uid="{00000000-0005-0000-0000-000033150000}"/>
    <cellStyle name="Normal 3 2 48 2 2 3 2" xfId="6109" xr:uid="{00000000-0005-0000-0000-000034150000}"/>
    <cellStyle name="Normal 3 2 48 2 2 4" xfId="6110" xr:uid="{00000000-0005-0000-0000-000035150000}"/>
    <cellStyle name="Normal 3 2 48 2 2 4 2" xfId="6111" xr:uid="{00000000-0005-0000-0000-000036150000}"/>
    <cellStyle name="Normal 3 2 48 2 2 5" xfId="6112" xr:uid="{00000000-0005-0000-0000-000037150000}"/>
    <cellStyle name="Normal 3 2 48 2 2 6" xfId="9583" xr:uid="{FAF50C4E-E19D-43D9-BBD0-51C5F0C3BA90}"/>
    <cellStyle name="Normal 3 2 48 2 3" xfId="6113" xr:uid="{00000000-0005-0000-0000-000038150000}"/>
    <cellStyle name="Normal 3 2 48 2 3 2" xfId="6114" xr:uid="{00000000-0005-0000-0000-000039150000}"/>
    <cellStyle name="Normal 3 2 48 2 3 2 2" xfId="6115" xr:uid="{00000000-0005-0000-0000-00003A150000}"/>
    <cellStyle name="Normal 3 2 48 2 3 3" xfId="6116" xr:uid="{00000000-0005-0000-0000-00003B150000}"/>
    <cellStyle name="Normal 3 2 48 2 3 3 2" xfId="6117" xr:uid="{00000000-0005-0000-0000-00003C150000}"/>
    <cellStyle name="Normal 3 2 48 2 3 4" xfId="6118" xr:uid="{00000000-0005-0000-0000-00003D150000}"/>
    <cellStyle name="Normal 3 2 48 2 4" xfId="6119" xr:uid="{00000000-0005-0000-0000-00003E150000}"/>
    <cellStyle name="Normal 3 2 48 2 4 2" xfId="6120" xr:uid="{00000000-0005-0000-0000-00003F150000}"/>
    <cellStyle name="Normal 3 2 48 2 5" xfId="6121" xr:uid="{00000000-0005-0000-0000-000040150000}"/>
    <cellStyle name="Normal 3 2 48 2 5 2" xfId="6122" xr:uid="{00000000-0005-0000-0000-000041150000}"/>
    <cellStyle name="Normal 3 2 48 2 6" xfId="6123" xr:uid="{00000000-0005-0000-0000-000042150000}"/>
    <cellStyle name="Normal 3 2 48 2 7" xfId="9223" xr:uid="{3CEB0AAE-A5C6-4477-9565-E6C99BD8C7BE}"/>
    <cellStyle name="Normal 3 2 48 3" xfId="6124" xr:uid="{00000000-0005-0000-0000-000043150000}"/>
    <cellStyle name="Normal 3 2 48 3 2" xfId="6125" xr:uid="{00000000-0005-0000-0000-000044150000}"/>
    <cellStyle name="Normal 3 2 48 3 2 2" xfId="6126" xr:uid="{00000000-0005-0000-0000-000045150000}"/>
    <cellStyle name="Normal 3 2 48 3 2 2 2" xfId="6127" xr:uid="{00000000-0005-0000-0000-000046150000}"/>
    <cellStyle name="Normal 3 2 48 3 2 3" xfId="6128" xr:uid="{00000000-0005-0000-0000-000047150000}"/>
    <cellStyle name="Normal 3 2 48 3 2 3 2" xfId="6129" xr:uid="{00000000-0005-0000-0000-000048150000}"/>
    <cellStyle name="Normal 3 2 48 3 2 4" xfId="6130" xr:uid="{00000000-0005-0000-0000-000049150000}"/>
    <cellStyle name="Normal 3 2 48 3 3" xfId="6131" xr:uid="{00000000-0005-0000-0000-00004A150000}"/>
    <cellStyle name="Normal 3 2 48 3 3 2" xfId="6132" xr:uid="{00000000-0005-0000-0000-00004B150000}"/>
    <cellStyle name="Normal 3 2 48 3 4" xfId="6133" xr:uid="{00000000-0005-0000-0000-00004C150000}"/>
    <cellStyle name="Normal 3 2 48 3 4 2" xfId="6134" xr:uid="{00000000-0005-0000-0000-00004D150000}"/>
    <cellStyle name="Normal 3 2 48 3 5" xfId="6135" xr:uid="{00000000-0005-0000-0000-00004E150000}"/>
    <cellStyle name="Normal 3 2 48 3 6" xfId="9582" xr:uid="{B2B43B2A-AD53-4B8F-91EB-083040DBAD5E}"/>
    <cellStyle name="Normal 3 2 48 4" xfId="6136" xr:uid="{00000000-0005-0000-0000-00004F150000}"/>
    <cellStyle name="Normal 3 2 48 4 2" xfId="6137" xr:uid="{00000000-0005-0000-0000-000050150000}"/>
    <cellStyle name="Normal 3 2 48 4 2 2" xfId="6138" xr:uid="{00000000-0005-0000-0000-000051150000}"/>
    <cellStyle name="Normal 3 2 48 4 3" xfId="6139" xr:uid="{00000000-0005-0000-0000-000052150000}"/>
    <cellStyle name="Normal 3 2 48 4 3 2" xfId="6140" xr:uid="{00000000-0005-0000-0000-000053150000}"/>
    <cellStyle name="Normal 3 2 48 4 4" xfId="6141" xr:uid="{00000000-0005-0000-0000-000054150000}"/>
    <cellStyle name="Normal 3 2 48 5" xfId="6142" xr:uid="{00000000-0005-0000-0000-000055150000}"/>
    <cellStyle name="Normal 3 2 48 5 2" xfId="6143" xr:uid="{00000000-0005-0000-0000-000056150000}"/>
    <cellStyle name="Normal 3 2 48 6" xfId="6144" xr:uid="{00000000-0005-0000-0000-000057150000}"/>
    <cellStyle name="Normal 3 2 48 6 2" xfId="6145" xr:uid="{00000000-0005-0000-0000-000058150000}"/>
    <cellStyle name="Normal 3 2 48 7" xfId="6146" xr:uid="{00000000-0005-0000-0000-000059150000}"/>
    <cellStyle name="Normal 3 2 48 8" xfId="9222" xr:uid="{CC4C51F7-8395-44DB-B268-7B73E3748B0B}"/>
    <cellStyle name="Normal 3 2 49" xfId="377" xr:uid="{00000000-0005-0000-0000-00005A150000}"/>
    <cellStyle name="Normal 3 2 49 2" xfId="378" xr:uid="{00000000-0005-0000-0000-00005B150000}"/>
    <cellStyle name="Normal 3 2 49 2 2" xfId="6147" xr:uid="{00000000-0005-0000-0000-00005C150000}"/>
    <cellStyle name="Normal 3 2 49 2 2 2" xfId="6148" xr:uid="{00000000-0005-0000-0000-00005D150000}"/>
    <cellStyle name="Normal 3 2 49 2 2 2 2" xfId="6149" xr:uid="{00000000-0005-0000-0000-00005E150000}"/>
    <cellStyle name="Normal 3 2 49 2 2 2 2 2" xfId="6150" xr:uid="{00000000-0005-0000-0000-00005F150000}"/>
    <cellStyle name="Normal 3 2 49 2 2 2 3" xfId="6151" xr:uid="{00000000-0005-0000-0000-000060150000}"/>
    <cellStyle name="Normal 3 2 49 2 2 2 3 2" xfId="6152" xr:uid="{00000000-0005-0000-0000-000061150000}"/>
    <cellStyle name="Normal 3 2 49 2 2 2 4" xfId="6153" xr:uid="{00000000-0005-0000-0000-000062150000}"/>
    <cellStyle name="Normal 3 2 49 2 2 3" xfId="6154" xr:uid="{00000000-0005-0000-0000-000063150000}"/>
    <cellStyle name="Normal 3 2 49 2 2 3 2" xfId="6155" xr:uid="{00000000-0005-0000-0000-000064150000}"/>
    <cellStyle name="Normal 3 2 49 2 2 4" xfId="6156" xr:uid="{00000000-0005-0000-0000-000065150000}"/>
    <cellStyle name="Normal 3 2 49 2 2 4 2" xfId="6157" xr:uid="{00000000-0005-0000-0000-000066150000}"/>
    <cellStyle name="Normal 3 2 49 2 2 5" xfId="6158" xr:uid="{00000000-0005-0000-0000-000067150000}"/>
    <cellStyle name="Normal 3 2 49 2 2 6" xfId="9585" xr:uid="{1BCEECF9-5F59-4F8D-90A3-5A39F7FEDFEA}"/>
    <cellStyle name="Normal 3 2 49 2 3" xfId="6159" xr:uid="{00000000-0005-0000-0000-000068150000}"/>
    <cellStyle name="Normal 3 2 49 2 3 2" xfId="6160" xr:uid="{00000000-0005-0000-0000-000069150000}"/>
    <cellStyle name="Normal 3 2 49 2 3 2 2" xfId="6161" xr:uid="{00000000-0005-0000-0000-00006A150000}"/>
    <cellStyle name="Normal 3 2 49 2 3 3" xfId="6162" xr:uid="{00000000-0005-0000-0000-00006B150000}"/>
    <cellStyle name="Normal 3 2 49 2 3 3 2" xfId="6163" xr:uid="{00000000-0005-0000-0000-00006C150000}"/>
    <cellStyle name="Normal 3 2 49 2 3 4" xfId="6164" xr:uid="{00000000-0005-0000-0000-00006D150000}"/>
    <cellStyle name="Normal 3 2 49 2 4" xfId="6165" xr:uid="{00000000-0005-0000-0000-00006E150000}"/>
    <cellStyle name="Normal 3 2 49 2 4 2" xfId="6166" xr:uid="{00000000-0005-0000-0000-00006F150000}"/>
    <cellStyle name="Normal 3 2 49 2 5" xfId="6167" xr:uid="{00000000-0005-0000-0000-000070150000}"/>
    <cellStyle name="Normal 3 2 49 2 5 2" xfId="6168" xr:uid="{00000000-0005-0000-0000-000071150000}"/>
    <cellStyle name="Normal 3 2 49 2 6" xfId="6169" xr:uid="{00000000-0005-0000-0000-000072150000}"/>
    <cellStyle name="Normal 3 2 49 2 7" xfId="9225" xr:uid="{B6D821A3-DB04-4915-BE7B-2C240A3E83E3}"/>
    <cellStyle name="Normal 3 2 49 3" xfId="6170" xr:uid="{00000000-0005-0000-0000-000073150000}"/>
    <cellStyle name="Normal 3 2 49 3 2" xfId="6171" xr:uid="{00000000-0005-0000-0000-000074150000}"/>
    <cellStyle name="Normal 3 2 49 3 2 2" xfId="6172" xr:uid="{00000000-0005-0000-0000-000075150000}"/>
    <cellStyle name="Normal 3 2 49 3 2 2 2" xfId="6173" xr:uid="{00000000-0005-0000-0000-000076150000}"/>
    <cellStyle name="Normal 3 2 49 3 2 3" xfId="6174" xr:uid="{00000000-0005-0000-0000-000077150000}"/>
    <cellStyle name="Normal 3 2 49 3 2 3 2" xfId="6175" xr:uid="{00000000-0005-0000-0000-000078150000}"/>
    <cellStyle name="Normal 3 2 49 3 2 4" xfId="6176" xr:uid="{00000000-0005-0000-0000-000079150000}"/>
    <cellStyle name="Normal 3 2 49 3 3" xfId="6177" xr:uid="{00000000-0005-0000-0000-00007A150000}"/>
    <cellStyle name="Normal 3 2 49 3 3 2" xfId="6178" xr:uid="{00000000-0005-0000-0000-00007B150000}"/>
    <cellStyle name="Normal 3 2 49 3 4" xfId="6179" xr:uid="{00000000-0005-0000-0000-00007C150000}"/>
    <cellStyle name="Normal 3 2 49 3 4 2" xfId="6180" xr:uid="{00000000-0005-0000-0000-00007D150000}"/>
    <cellStyle name="Normal 3 2 49 3 5" xfId="6181" xr:uid="{00000000-0005-0000-0000-00007E150000}"/>
    <cellStyle name="Normal 3 2 49 3 6" xfId="9584" xr:uid="{FF85CBFD-07A8-4EB4-B18D-72F2E7515B00}"/>
    <cellStyle name="Normal 3 2 49 4" xfId="6182" xr:uid="{00000000-0005-0000-0000-00007F150000}"/>
    <cellStyle name="Normal 3 2 49 4 2" xfId="6183" xr:uid="{00000000-0005-0000-0000-000080150000}"/>
    <cellStyle name="Normal 3 2 49 4 2 2" xfId="6184" xr:uid="{00000000-0005-0000-0000-000081150000}"/>
    <cellStyle name="Normal 3 2 49 4 3" xfId="6185" xr:uid="{00000000-0005-0000-0000-000082150000}"/>
    <cellStyle name="Normal 3 2 49 4 3 2" xfId="6186" xr:uid="{00000000-0005-0000-0000-000083150000}"/>
    <cellStyle name="Normal 3 2 49 4 4" xfId="6187" xr:uid="{00000000-0005-0000-0000-000084150000}"/>
    <cellStyle name="Normal 3 2 49 5" xfId="6188" xr:uid="{00000000-0005-0000-0000-000085150000}"/>
    <cellStyle name="Normal 3 2 49 5 2" xfId="6189" xr:uid="{00000000-0005-0000-0000-000086150000}"/>
    <cellStyle name="Normal 3 2 49 6" xfId="6190" xr:uid="{00000000-0005-0000-0000-000087150000}"/>
    <cellStyle name="Normal 3 2 49 6 2" xfId="6191" xr:uid="{00000000-0005-0000-0000-000088150000}"/>
    <cellStyle name="Normal 3 2 49 7" xfId="6192" xr:uid="{00000000-0005-0000-0000-000089150000}"/>
    <cellStyle name="Normal 3 2 49 8" xfId="9224" xr:uid="{D3F51064-DAAF-4944-B9F0-4A6E8920A6FB}"/>
    <cellStyle name="Normal 3 2 5" xfId="379" xr:uid="{00000000-0005-0000-0000-00008A150000}"/>
    <cellStyle name="Normal 3 2 5 2" xfId="380" xr:uid="{00000000-0005-0000-0000-00008B150000}"/>
    <cellStyle name="Normal 3 2 5 2 2" xfId="6193" xr:uid="{00000000-0005-0000-0000-00008C150000}"/>
    <cellStyle name="Normal 3 2 5 2 2 2" xfId="6194" xr:uid="{00000000-0005-0000-0000-00008D150000}"/>
    <cellStyle name="Normal 3 2 5 2 2 2 2" xfId="6195" xr:uid="{00000000-0005-0000-0000-00008E150000}"/>
    <cellStyle name="Normal 3 2 5 2 2 2 2 2" xfId="6196" xr:uid="{00000000-0005-0000-0000-00008F150000}"/>
    <cellStyle name="Normal 3 2 5 2 2 2 3" xfId="6197" xr:uid="{00000000-0005-0000-0000-000090150000}"/>
    <cellStyle name="Normal 3 2 5 2 2 2 3 2" xfId="6198" xr:uid="{00000000-0005-0000-0000-000091150000}"/>
    <cellStyle name="Normal 3 2 5 2 2 2 4" xfId="6199" xr:uid="{00000000-0005-0000-0000-000092150000}"/>
    <cellStyle name="Normal 3 2 5 2 2 3" xfId="6200" xr:uid="{00000000-0005-0000-0000-000093150000}"/>
    <cellStyle name="Normal 3 2 5 2 2 3 2" xfId="6201" xr:uid="{00000000-0005-0000-0000-000094150000}"/>
    <cellStyle name="Normal 3 2 5 2 2 4" xfId="6202" xr:uid="{00000000-0005-0000-0000-000095150000}"/>
    <cellStyle name="Normal 3 2 5 2 2 4 2" xfId="6203" xr:uid="{00000000-0005-0000-0000-000096150000}"/>
    <cellStyle name="Normal 3 2 5 2 2 5" xfId="6204" xr:uid="{00000000-0005-0000-0000-000097150000}"/>
    <cellStyle name="Normal 3 2 5 2 2 6" xfId="9587" xr:uid="{F214498E-7D4F-4084-8564-B01A9D11E7B1}"/>
    <cellStyle name="Normal 3 2 5 2 3" xfId="6205" xr:uid="{00000000-0005-0000-0000-000098150000}"/>
    <cellStyle name="Normal 3 2 5 2 3 2" xfId="6206" xr:uid="{00000000-0005-0000-0000-000099150000}"/>
    <cellStyle name="Normal 3 2 5 2 3 2 2" xfId="6207" xr:uid="{00000000-0005-0000-0000-00009A150000}"/>
    <cellStyle name="Normal 3 2 5 2 3 3" xfId="6208" xr:uid="{00000000-0005-0000-0000-00009B150000}"/>
    <cellStyle name="Normal 3 2 5 2 3 3 2" xfId="6209" xr:uid="{00000000-0005-0000-0000-00009C150000}"/>
    <cellStyle name="Normal 3 2 5 2 3 4" xfId="6210" xr:uid="{00000000-0005-0000-0000-00009D150000}"/>
    <cellStyle name="Normal 3 2 5 2 4" xfId="6211" xr:uid="{00000000-0005-0000-0000-00009E150000}"/>
    <cellStyle name="Normal 3 2 5 2 4 2" xfId="6212" xr:uid="{00000000-0005-0000-0000-00009F150000}"/>
    <cellStyle name="Normal 3 2 5 2 5" xfId="6213" xr:uid="{00000000-0005-0000-0000-0000A0150000}"/>
    <cellStyle name="Normal 3 2 5 2 5 2" xfId="6214" xr:uid="{00000000-0005-0000-0000-0000A1150000}"/>
    <cellStyle name="Normal 3 2 5 2 6" xfId="6215" xr:uid="{00000000-0005-0000-0000-0000A2150000}"/>
    <cellStyle name="Normal 3 2 5 2 7" xfId="9227" xr:uid="{0F4CCBDA-DF27-43B2-BC20-8CE350BEE4AE}"/>
    <cellStyle name="Normal 3 2 5 3" xfId="6216" xr:uid="{00000000-0005-0000-0000-0000A3150000}"/>
    <cellStyle name="Normal 3 2 5 3 2" xfId="6217" xr:uid="{00000000-0005-0000-0000-0000A4150000}"/>
    <cellStyle name="Normal 3 2 5 3 2 2" xfId="6218" xr:uid="{00000000-0005-0000-0000-0000A5150000}"/>
    <cellStyle name="Normal 3 2 5 3 2 2 2" xfId="6219" xr:uid="{00000000-0005-0000-0000-0000A6150000}"/>
    <cellStyle name="Normal 3 2 5 3 2 3" xfId="6220" xr:uid="{00000000-0005-0000-0000-0000A7150000}"/>
    <cellStyle name="Normal 3 2 5 3 2 3 2" xfId="6221" xr:uid="{00000000-0005-0000-0000-0000A8150000}"/>
    <cellStyle name="Normal 3 2 5 3 2 4" xfId="6222" xr:uid="{00000000-0005-0000-0000-0000A9150000}"/>
    <cellStyle name="Normal 3 2 5 3 3" xfId="6223" xr:uid="{00000000-0005-0000-0000-0000AA150000}"/>
    <cellStyle name="Normal 3 2 5 3 3 2" xfId="6224" xr:uid="{00000000-0005-0000-0000-0000AB150000}"/>
    <cellStyle name="Normal 3 2 5 3 4" xfId="6225" xr:uid="{00000000-0005-0000-0000-0000AC150000}"/>
    <cellStyle name="Normal 3 2 5 3 4 2" xfId="6226" xr:uid="{00000000-0005-0000-0000-0000AD150000}"/>
    <cellStyle name="Normal 3 2 5 3 5" xfId="6227" xr:uid="{00000000-0005-0000-0000-0000AE150000}"/>
    <cellStyle name="Normal 3 2 5 3 6" xfId="9586" xr:uid="{06A42F83-9E28-4BE8-904D-BDD235CF89D8}"/>
    <cellStyle name="Normal 3 2 5 4" xfId="6228" xr:uid="{00000000-0005-0000-0000-0000AF150000}"/>
    <cellStyle name="Normal 3 2 5 4 2" xfId="6229" xr:uid="{00000000-0005-0000-0000-0000B0150000}"/>
    <cellStyle name="Normal 3 2 5 4 2 2" xfId="6230" xr:uid="{00000000-0005-0000-0000-0000B1150000}"/>
    <cellStyle name="Normal 3 2 5 4 3" xfId="6231" xr:uid="{00000000-0005-0000-0000-0000B2150000}"/>
    <cellStyle name="Normal 3 2 5 4 3 2" xfId="6232" xr:uid="{00000000-0005-0000-0000-0000B3150000}"/>
    <cellStyle name="Normal 3 2 5 4 4" xfId="6233" xr:uid="{00000000-0005-0000-0000-0000B4150000}"/>
    <cellStyle name="Normal 3 2 5 5" xfId="6234" xr:uid="{00000000-0005-0000-0000-0000B5150000}"/>
    <cellStyle name="Normal 3 2 5 5 2" xfId="6235" xr:uid="{00000000-0005-0000-0000-0000B6150000}"/>
    <cellStyle name="Normal 3 2 5 6" xfId="6236" xr:uid="{00000000-0005-0000-0000-0000B7150000}"/>
    <cellStyle name="Normal 3 2 5 6 2" xfId="6237" xr:uid="{00000000-0005-0000-0000-0000B8150000}"/>
    <cellStyle name="Normal 3 2 5 7" xfId="6238" xr:uid="{00000000-0005-0000-0000-0000B9150000}"/>
    <cellStyle name="Normal 3 2 5 8" xfId="9226" xr:uid="{4B7ECBA5-F1EE-4C6A-8C94-001DA00C77D7}"/>
    <cellStyle name="Normal 3 2 50" xfId="381" xr:uid="{00000000-0005-0000-0000-0000BA150000}"/>
    <cellStyle name="Normal 3 2 50 2" xfId="382" xr:uid="{00000000-0005-0000-0000-0000BB150000}"/>
    <cellStyle name="Normal 3 2 50 2 2" xfId="6239" xr:uid="{00000000-0005-0000-0000-0000BC150000}"/>
    <cellStyle name="Normal 3 2 50 2 2 2" xfId="6240" xr:uid="{00000000-0005-0000-0000-0000BD150000}"/>
    <cellStyle name="Normal 3 2 50 2 2 2 2" xfId="6241" xr:uid="{00000000-0005-0000-0000-0000BE150000}"/>
    <cellStyle name="Normal 3 2 50 2 2 2 2 2" xfId="6242" xr:uid="{00000000-0005-0000-0000-0000BF150000}"/>
    <cellStyle name="Normal 3 2 50 2 2 2 3" xfId="6243" xr:uid="{00000000-0005-0000-0000-0000C0150000}"/>
    <cellStyle name="Normal 3 2 50 2 2 2 3 2" xfId="6244" xr:uid="{00000000-0005-0000-0000-0000C1150000}"/>
    <cellStyle name="Normal 3 2 50 2 2 2 4" xfId="6245" xr:uid="{00000000-0005-0000-0000-0000C2150000}"/>
    <cellStyle name="Normal 3 2 50 2 2 3" xfId="6246" xr:uid="{00000000-0005-0000-0000-0000C3150000}"/>
    <cellStyle name="Normal 3 2 50 2 2 3 2" xfId="6247" xr:uid="{00000000-0005-0000-0000-0000C4150000}"/>
    <cellStyle name="Normal 3 2 50 2 2 4" xfId="6248" xr:uid="{00000000-0005-0000-0000-0000C5150000}"/>
    <cellStyle name="Normal 3 2 50 2 2 4 2" xfId="6249" xr:uid="{00000000-0005-0000-0000-0000C6150000}"/>
    <cellStyle name="Normal 3 2 50 2 2 5" xfId="6250" xr:uid="{00000000-0005-0000-0000-0000C7150000}"/>
    <cellStyle name="Normal 3 2 50 2 2 6" xfId="9589" xr:uid="{C5602F6B-BEFC-4769-82A7-50F95CB8D61B}"/>
    <cellStyle name="Normal 3 2 50 2 3" xfId="6251" xr:uid="{00000000-0005-0000-0000-0000C8150000}"/>
    <cellStyle name="Normal 3 2 50 2 3 2" xfId="6252" xr:uid="{00000000-0005-0000-0000-0000C9150000}"/>
    <cellStyle name="Normal 3 2 50 2 3 2 2" xfId="6253" xr:uid="{00000000-0005-0000-0000-0000CA150000}"/>
    <cellStyle name="Normal 3 2 50 2 3 3" xfId="6254" xr:uid="{00000000-0005-0000-0000-0000CB150000}"/>
    <cellStyle name="Normal 3 2 50 2 3 3 2" xfId="6255" xr:uid="{00000000-0005-0000-0000-0000CC150000}"/>
    <cellStyle name="Normal 3 2 50 2 3 4" xfId="6256" xr:uid="{00000000-0005-0000-0000-0000CD150000}"/>
    <cellStyle name="Normal 3 2 50 2 4" xfId="6257" xr:uid="{00000000-0005-0000-0000-0000CE150000}"/>
    <cellStyle name="Normal 3 2 50 2 4 2" xfId="6258" xr:uid="{00000000-0005-0000-0000-0000CF150000}"/>
    <cellStyle name="Normal 3 2 50 2 5" xfId="6259" xr:uid="{00000000-0005-0000-0000-0000D0150000}"/>
    <cellStyle name="Normal 3 2 50 2 5 2" xfId="6260" xr:uid="{00000000-0005-0000-0000-0000D1150000}"/>
    <cellStyle name="Normal 3 2 50 2 6" xfId="6261" xr:uid="{00000000-0005-0000-0000-0000D2150000}"/>
    <cellStyle name="Normal 3 2 50 2 7" xfId="9229" xr:uid="{3AB1EA06-2389-4DE7-AC7E-ED79DE36E351}"/>
    <cellStyle name="Normal 3 2 50 3" xfId="6262" xr:uid="{00000000-0005-0000-0000-0000D3150000}"/>
    <cellStyle name="Normal 3 2 50 3 2" xfId="6263" xr:uid="{00000000-0005-0000-0000-0000D4150000}"/>
    <cellStyle name="Normal 3 2 50 3 2 2" xfId="6264" xr:uid="{00000000-0005-0000-0000-0000D5150000}"/>
    <cellStyle name="Normal 3 2 50 3 2 2 2" xfId="6265" xr:uid="{00000000-0005-0000-0000-0000D6150000}"/>
    <cellStyle name="Normal 3 2 50 3 2 3" xfId="6266" xr:uid="{00000000-0005-0000-0000-0000D7150000}"/>
    <cellStyle name="Normal 3 2 50 3 2 3 2" xfId="6267" xr:uid="{00000000-0005-0000-0000-0000D8150000}"/>
    <cellStyle name="Normal 3 2 50 3 2 4" xfId="6268" xr:uid="{00000000-0005-0000-0000-0000D9150000}"/>
    <cellStyle name="Normal 3 2 50 3 3" xfId="6269" xr:uid="{00000000-0005-0000-0000-0000DA150000}"/>
    <cellStyle name="Normal 3 2 50 3 3 2" xfId="6270" xr:uid="{00000000-0005-0000-0000-0000DB150000}"/>
    <cellStyle name="Normal 3 2 50 3 4" xfId="6271" xr:uid="{00000000-0005-0000-0000-0000DC150000}"/>
    <cellStyle name="Normal 3 2 50 3 4 2" xfId="6272" xr:uid="{00000000-0005-0000-0000-0000DD150000}"/>
    <cellStyle name="Normal 3 2 50 3 5" xfId="6273" xr:uid="{00000000-0005-0000-0000-0000DE150000}"/>
    <cellStyle name="Normal 3 2 50 3 6" xfId="9588" xr:uid="{31A9013E-D686-49CE-8201-8966F087318D}"/>
    <cellStyle name="Normal 3 2 50 4" xfId="6274" xr:uid="{00000000-0005-0000-0000-0000DF150000}"/>
    <cellStyle name="Normal 3 2 50 4 2" xfId="6275" xr:uid="{00000000-0005-0000-0000-0000E0150000}"/>
    <cellStyle name="Normal 3 2 50 4 2 2" xfId="6276" xr:uid="{00000000-0005-0000-0000-0000E1150000}"/>
    <cellStyle name="Normal 3 2 50 4 3" xfId="6277" xr:uid="{00000000-0005-0000-0000-0000E2150000}"/>
    <cellStyle name="Normal 3 2 50 4 3 2" xfId="6278" xr:uid="{00000000-0005-0000-0000-0000E3150000}"/>
    <cellStyle name="Normal 3 2 50 4 4" xfId="6279" xr:uid="{00000000-0005-0000-0000-0000E4150000}"/>
    <cellStyle name="Normal 3 2 50 5" xfId="6280" xr:uid="{00000000-0005-0000-0000-0000E5150000}"/>
    <cellStyle name="Normal 3 2 50 5 2" xfId="6281" xr:uid="{00000000-0005-0000-0000-0000E6150000}"/>
    <cellStyle name="Normal 3 2 50 6" xfId="6282" xr:uid="{00000000-0005-0000-0000-0000E7150000}"/>
    <cellStyle name="Normal 3 2 50 6 2" xfId="6283" xr:uid="{00000000-0005-0000-0000-0000E8150000}"/>
    <cellStyle name="Normal 3 2 50 7" xfId="6284" xr:uid="{00000000-0005-0000-0000-0000E9150000}"/>
    <cellStyle name="Normal 3 2 50 8" xfId="9228" xr:uid="{3C65F194-9330-45C5-B9A0-556716919CC3}"/>
    <cellStyle name="Normal 3 2 51" xfId="383" xr:uid="{00000000-0005-0000-0000-0000EA150000}"/>
    <cellStyle name="Normal 3 2 51 2" xfId="384" xr:uid="{00000000-0005-0000-0000-0000EB150000}"/>
    <cellStyle name="Normal 3 2 51 2 2" xfId="6285" xr:uid="{00000000-0005-0000-0000-0000EC150000}"/>
    <cellStyle name="Normal 3 2 51 2 2 2" xfId="6286" xr:uid="{00000000-0005-0000-0000-0000ED150000}"/>
    <cellStyle name="Normal 3 2 51 2 2 2 2" xfId="6287" xr:uid="{00000000-0005-0000-0000-0000EE150000}"/>
    <cellStyle name="Normal 3 2 51 2 2 2 2 2" xfId="6288" xr:uid="{00000000-0005-0000-0000-0000EF150000}"/>
    <cellStyle name="Normal 3 2 51 2 2 2 3" xfId="6289" xr:uid="{00000000-0005-0000-0000-0000F0150000}"/>
    <cellStyle name="Normal 3 2 51 2 2 2 3 2" xfId="6290" xr:uid="{00000000-0005-0000-0000-0000F1150000}"/>
    <cellStyle name="Normal 3 2 51 2 2 2 4" xfId="6291" xr:uid="{00000000-0005-0000-0000-0000F2150000}"/>
    <cellStyle name="Normal 3 2 51 2 2 3" xfId="6292" xr:uid="{00000000-0005-0000-0000-0000F3150000}"/>
    <cellStyle name="Normal 3 2 51 2 2 3 2" xfId="6293" xr:uid="{00000000-0005-0000-0000-0000F4150000}"/>
    <cellStyle name="Normal 3 2 51 2 2 4" xfId="6294" xr:uid="{00000000-0005-0000-0000-0000F5150000}"/>
    <cellStyle name="Normal 3 2 51 2 2 4 2" xfId="6295" xr:uid="{00000000-0005-0000-0000-0000F6150000}"/>
    <cellStyle name="Normal 3 2 51 2 2 5" xfId="6296" xr:uid="{00000000-0005-0000-0000-0000F7150000}"/>
    <cellStyle name="Normal 3 2 51 2 2 6" xfId="9591" xr:uid="{185C9EF5-D719-42C8-B3ED-8AFB01DFD43C}"/>
    <cellStyle name="Normal 3 2 51 2 3" xfId="6297" xr:uid="{00000000-0005-0000-0000-0000F8150000}"/>
    <cellStyle name="Normal 3 2 51 2 3 2" xfId="6298" xr:uid="{00000000-0005-0000-0000-0000F9150000}"/>
    <cellStyle name="Normal 3 2 51 2 3 2 2" xfId="6299" xr:uid="{00000000-0005-0000-0000-0000FA150000}"/>
    <cellStyle name="Normal 3 2 51 2 3 3" xfId="6300" xr:uid="{00000000-0005-0000-0000-0000FB150000}"/>
    <cellStyle name="Normal 3 2 51 2 3 3 2" xfId="6301" xr:uid="{00000000-0005-0000-0000-0000FC150000}"/>
    <cellStyle name="Normal 3 2 51 2 3 4" xfId="6302" xr:uid="{00000000-0005-0000-0000-0000FD150000}"/>
    <cellStyle name="Normal 3 2 51 2 4" xfId="6303" xr:uid="{00000000-0005-0000-0000-0000FE150000}"/>
    <cellStyle name="Normal 3 2 51 2 4 2" xfId="6304" xr:uid="{00000000-0005-0000-0000-0000FF150000}"/>
    <cellStyle name="Normal 3 2 51 2 5" xfId="6305" xr:uid="{00000000-0005-0000-0000-000000160000}"/>
    <cellStyle name="Normal 3 2 51 2 5 2" xfId="6306" xr:uid="{00000000-0005-0000-0000-000001160000}"/>
    <cellStyle name="Normal 3 2 51 2 6" xfId="6307" xr:uid="{00000000-0005-0000-0000-000002160000}"/>
    <cellStyle name="Normal 3 2 51 2 7" xfId="9231" xr:uid="{41ED2765-219D-4DCD-8666-8728308D38B0}"/>
    <cellStyle name="Normal 3 2 51 3" xfId="6308" xr:uid="{00000000-0005-0000-0000-000003160000}"/>
    <cellStyle name="Normal 3 2 51 3 2" xfId="6309" xr:uid="{00000000-0005-0000-0000-000004160000}"/>
    <cellStyle name="Normal 3 2 51 3 2 2" xfId="6310" xr:uid="{00000000-0005-0000-0000-000005160000}"/>
    <cellStyle name="Normal 3 2 51 3 2 2 2" xfId="6311" xr:uid="{00000000-0005-0000-0000-000006160000}"/>
    <cellStyle name="Normal 3 2 51 3 2 3" xfId="6312" xr:uid="{00000000-0005-0000-0000-000007160000}"/>
    <cellStyle name="Normal 3 2 51 3 2 3 2" xfId="6313" xr:uid="{00000000-0005-0000-0000-000008160000}"/>
    <cellStyle name="Normal 3 2 51 3 2 4" xfId="6314" xr:uid="{00000000-0005-0000-0000-000009160000}"/>
    <cellStyle name="Normal 3 2 51 3 3" xfId="6315" xr:uid="{00000000-0005-0000-0000-00000A160000}"/>
    <cellStyle name="Normal 3 2 51 3 3 2" xfId="6316" xr:uid="{00000000-0005-0000-0000-00000B160000}"/>
    <cellStyle name="Normal 3 2 51 3 4" xfId="6317" xr:uid="{00000000-0005-0000-0000-00000C160000}"/>
    <cellStyle name="Normal 3 2 51 3 4 2" xfId="6318" xr:uid="{00000000-0005-0000-0000-00000D160000}"/>
    <cellStyle name="Normal 3 2 51 3 5" xfId="6319" xr:uid="{00000000-0005-0000-0000-00000E160000}"/>
    <cellStyle name="Normal 3 2 51 3 6" xfId="9590" xr:uid="{420B0237-69DC-4CEB-BCB8-5998FFC26FB6}"/>
    <cellStyle name="Normal 3 2 51 4" xfId="6320" xr:uid="{00000000-0005-0000-0000-00000F160000}"/>
    <cellStyle name="Normal 3 2 51 4 2" xfId="6321" xr:uid="{00000000-0005-0000-0000-000010160000}"/>
    <cellStyle name="Normal 3 2 51 4 2 2" xfId="6322" xr:uid="{00000000-0005-0000-0000-000011160000}"/>
    <cellStyle name="Normal 3 2 51 4 3" xfId="6323" xr:uid="{00000000-0005-0000-0000-000012160000}"/>
    <cellStyle name="Normal 3 2 51 4 3 2" xfId="6324" xr:uid="{00000000-0005-0000-0000-000013160000}"/>
    <cellStyle name="Normal 3 2 51 4 4" xfId="6325" xr:uid="{00000000-0005-0000-0000-000014160000}"/>
    <cellStyle name="Normal 3 2 51 5" xfId="6326" xr:uid="{00000000-0005-0000-0000-000015160000}"/>
    <cellStyle name="Normal 3 2 51 5 2" xfId="6327" xr:uid="{00000000-0005-0000-0000-000016160000}"/>
    <cellStyle name="Normal 3 2 51 6" xfId="6328" xr:uid="{00000000-0005-0000-0000-000017160000}"/>
    <cellStyle name="Normal 3 2 51 6 2" xfId="6329" xr:uid="{00000000-0005-0000-0000-000018160000}"/>
    <cellStyle name="Normal 3 2 51 7" xfId="6330" xr:uid="{00000000-0005-0000-0000-000019160000}"/>
    <cellStyle name="Normal 3 2 51 8" xfId="9230" xr:uid="{9921229F-CD93-457D-B227-F2E739191866}"/>
    <cellStyle name="Normal 3 2 52" xfId="385" xr:uid="{00000000-0005-0000-0000-00001A160000}"/>
    <cellStyle name="Normal 3 2 52 2" xfId="386" xr:uid="{00000000-0005-0000-0000-00001B160000}"/>
    <cellStyle name="Normal 3 2 52 2 2" xfId="6331" xr:uid="{00000000-0005-0000-0000-00001C160000}"/>
    <cellStyle name="Normal 3 2 52 2 2 2" xfId="6332" xr:uid="{00000000-0005-0000-0000-00001D160000}"/>
    <cellStyle name="Normal 3 2 52 2 2 2 2" xfId="6333" xr:uid="{00000000-0005-0000-0000-00001E160000}"/>
    <cellStyle name="Normal 3 2 52 2 2 2 2 2" xfId="6334" xr:uid="{00000000-0005-0000-0000-00001F160000}"/>
    <cellStyle name="Normal 3 2 52 2 2 2 3" xfId="6335" xr:uid="{00000000-0005-0000-0000-000020160000}"/>
    <cellStyle name="Normal 3 2 52 2 2 2 3 2" xfId="6336" xr:uid="{00000000-0005-0000-0000-000021160000}"/>
    <cellStyle name="Normal 3 2 52 2 2 2 4" xfId="6337" xr:uid="{00000000-0005-0000-0000-000022160000}"/>
    <cellStyle name="Normal 3 2 52 2 2 3" xfId="6338" xr:uid="{00000000-0005-0000-0000-000023160000}"/>
    <cellStyle name="Normal 3 2 52 2 2 3 2" xfId="6339" xr:uid="{00000000-0005-0000-0000-000024160000}"/>
    <cellStyle name="Normal 3 2 52 2 2 4" xfId="6340" xr:uid="{00000000-0005-0000-0000-000025160000}"/>
    <cellStyle name="Normal 3 2 52 2 2 4 2" xfId="6341" xr:uid="{00000000-0005-0000-0000-000026160000}"/>
    <cellStyle name="Normal 3 2 52 2 2 5" xfId="6342" xr:uid="{00000000-0005-0000-0000-000027160000}"/>
    <cellStyle name="Normal 3 2 52 2 2 6" xfId="9593" xr:uid="{8ABE2512-8548-41B8-A820-BBF8C274E446}"/>
    <cellStyle name="Normal 3 2 52 2 3" xfId="6343" xr:uid="{00000000-0005-0000-0000-000028160000}"/>
    <cellStyle name="Normal 3 2 52 2 3 2" xfId="6344" xr:uid="{00000000-0005-0000-0000-000029160000}"/>
    <cellStyle name="Normal 3 2 52 2 3 2 2" xfId="6345" xr:uid="{00000000-0005-0000-0000-00002A160000}"/>
    <cellStyle name="Normal 3 2 52 2 3 3" xfId="6346" xr:uid="{00000000-0005-0000-0000-00002B160000}"/>
    <cellStyle name="Normal 3 2 52 2 3 3 2" xfId="6347" xr:uid="{00000000-0005-0000-0000-00002C160000}"/>
    <cellStyle name="Normal 3 2 52 2 3 4" xfId="6348" xr:uid="{00000000-0005-0000-0000-00002D160000}"/>
    <cellStyle name="Normal 3 2 52 2 4" xfId="6349" xr:uid="{00000000-0005-0000-0000-00002E160000}"/>
    <cellStyle name="Normal 3 2 52 2 4 2" xfId="6350" xr:uid="{00000000-0005-0000-0000-00002F160000}"/>
    <cellStyle name="Normal 3 2 52 2 5" xfId="6351" xr:uid="{00000000-0005-0000-0000-000030160000}"/>
    <cellStyle name="Normal 3 2 52 2 5 2" xfId="6352" xr:uid="{00000000-0005-0000-0000-000031160000}"/>
    <cellStyle name="Normal 3 2 52 2 6" xfId="6353" xr:uid="{00000000-0005-0000-0000-000032160000}"/>
    <cellStyle name="Normal 3 2 52 2 7" xfId="9233" xr:uid="{EE57C310-645E-47C5-97A9-ABC548C483DD}"/>
    <cellStyle name="Normal 3 2 52 3" xfId="6354" xr:uid="{00000000-0005-0000-0000-000033160000}"/>
    <cellStyle name="Normal 3 2 52 3 2" xfId="6355" xr:uid="{00000000-0005-0000-0000-000034160000}"/>
    <cellStyle name="Normal 3 2 52 3 2 2" xfId="6356" xr:uid="{00000000-0005-0000-0000-000035160000}"/>
    <cellStyle name="Normal 3 2 52 3 2 2 2" xfId="6357" xr:uid="{00000000-0005-0000-0000-000036160000}"/>
    <cellStyle name="Normal 3 2 52 3 2 3" xfId="6358" xr:uid="{00000000-0005-0000-0000-000037160000}"/>
    <cellStyle name="Normal 3 2 52 3 2 3 2" xfId="6359" xr:uid="{00000000-0005-0000-0000-000038160000}"/>
    <cellStyle name="Normal 3 2 52 3 2 4" xfId="6360" xr:uid="{00000000-0005-0000-0000-000039160000}"/>
    <cellStyle name="Normal 3 2 52 3 3" xfId="6361" xr:uid="{00000000-0005-0000-0000-00003A160000}"/>
    <cellStyle name="Normal 3 2 52 3 3 2" xfId="6362" xr:uid="{00000000-0005-0000-0000-00003B160000}"/>
    <cellStyle name="Normal 3 2 52 3 4" xfId="6363" xr:uid="{00000000-0005-0000-0000-00003C160000}"/>
    <cellStyle name="Normal 3 2 52 3 4 2" xfId="6364" xr:uid="{00000000-0005-0000-0000-00003D160000}"/>
    <cellStyle name="Normal 3 2 52 3 5" xfId="6365" xr:uid="{00000000-0005-0000-0000-00003E160000}"/>
    <cellStyle name="Normal 3 2 52 3 6" xfId="9592" xr:uid="{75ECF0F3-E450-467D-962F-2EF553274296}"/>
    <cellStyle name="Normal 3 2 52 4" xfId="6366" xr:uid="{00000000-0005-0000-0000-00003F160000}"/>
    <cellStyle name="Normal 3 2 52 4 2" xfId="6367" xr:uid="{00000000-0005-0000-0000-000040160000}"/>
    <cellStyle name="Normal 3 2 52 4 2 2" xfId="6368" xr:uid="{00000000-0005-0000-0000-000041160000}"/>
    <cellStyle name="Normal 3 2 52 4 3" xfId="6369" xr:uid="{00000000-0005-0000-0000-000042160000}"/>
    <cellStyle name="Normal 3 2 52 4 3 2" xfId="6370" xr:uid="{00000000-0005-0000-0000-000043160000}"/>
    <cellStyle name="Normal 3 2 52 4 4" xfId="6371" xr:uid="{00000000-0005-0000-0000-000044160000}"/>
    <cellStyle name="Normal 3 2 52 5" xfId="6372" xr:uid="{00000000-0005-0000-0000-000045160000}"/>
    <cellStyle name="Normal 3 2 52 5 2" xfId="6373" xr:uid="{00000000-0005-0000-0000-000046160000}"/>
    <cellStyle name="Normal 3 2 52 6" xfId="6374" xr:uid="{00000000-0005-0000-0000-000047160000}"/>
    <cellStyle name="Normal 3 2 52 6 2" xfId="6375" xr:uid="{00000000-0005-0000-0000-000048160000}"/>
    <cellStyle name="Normal 3 2 52 7" xfId="6376" xr:uid="{00000000-0005-0000-0000-000049160000}"/>
    <cellStyle name="Normal 3 2 52 8" xfId="9232" xr:uid="{7C39BBF5-16D6-4873-AC96-3C05376B69D1}"/>
    <cellStyle name="Normal 3 2 53" xfId="387" xr:uid="{00000000-0005-0000-0000-00004A160000}"/>
    <cellStyle name="Normal 3 2 53 2" xfId="388" xr:uid="{00000000-0005-0000-0000-00004B160000}"/>
    <cellStyle name="Normal 3 2 53 2 2" xfId="6377" xr:uid="{00000000-0005-0000-0000-00004C160000}"/>
    <cellStyle name="Normal 3 2 53 2 2 2" xfId="6378" xr:uid="{00000000-0005-0000-0000-00004D160000}"/>
    <cellStyle name="Normal 3 2 53 2 2 2 2" xfId="6379" xr:uid="{00000000-0005-0000-0000-00004E160000}"/>
    <cellStyle name="Normal 3 2 53 2 2 2 2 2" xfId="6380" xr:uid="{00000000-0005-0000-0000-00004F160000}"/>
    <cellStyle name="Normal 3 2 53 2 2 2 3" xfId="6381" xr:uid="{00000000-0005-0000-0000-000050160000}"/>
    <cellStyle name="Normal 3 2 53 2 2 2 3 2" xfId="6382" xr:uid="{00000000-0005-0000-0000-000051160000}"/>
    <cellStyle name="Normal 3 2 53 2 2 2 4" xfId="6383" xr:uid="{00000000-0005-0000-0000-000052160000}"/>
    <cellStyle name="Normal 3 2 53 2 2 3" xfId="6384" xr:uid="{00000000-0005-0000-0000-000053160000}"/>
    <cellStyle name="Normal 3 2 53 2 2 3 2" xfId="6385" xr:uid="{00000000-0005-0000-0000-000054160000}"/>
    <cellStyle name="Normal 3 2 53 2 2 4" xfId="6386" xr:uid="{00000000-0005-0000-0000-000055160000}"/>
    <cellStyle name="Normal 3 2 53 2 2 4 2" xfId="6387" xr:uid="{00000000-0005-0000-0000-000056160000}"/>
    <cellStyle name="Normal 3 2 53 2 2 5" xfId="6388" xr:uid="{00000000-0005-0000-0000-000057160000}"/>
    <cellStyle name="Normal 3 2 53 2 2 6" xfId="9595" xr:uid="{AFC4F851-8A72-44DF-9BD8-CE7D980DDF92}"/>
    <cellStyle name="Normal 3 2 53 2 3" xfId="6389" xr:uid="{00000000-0005-0000-0000-000058160000}"/>
    <cellStyle name="Normal 3 2 53 2 3 2" xfId="6390" xr:uid="{00000000-0005-0000-0000-000059160000}"/>
    <cellStyle name="Normal 3 2 53 2 3 2 2" xfId="6391" xr:uid="{00000000-0005-0000-0000-00005A160000}"/>
    <cellStyle name="Normal 3 2 53 2 3 3" xfId="6392" xr:uid="{00000000-0005-0000-0000-00005B160000}"/>
    <cellStyle name="Normal 3 2 53 2 3 3 2" xfId="6393" xr:uid="{00000000-0005-0000-0000-00005C160000}"/>
    <cellStyle name="Normal 3 2 53 2 3 4" xfId="6394" xr:uid="{00000000-0005-0000-0000-00005D160000}"/>
    <cellStyle name="Normal 3 2 53 2 4" xfId="6395" xr:uid="{00000000-0005-0000-0000-00005E160000}"/>
    <cellStyle name="Normal 3 2 53 2 4 2" xfId="6396" xr:uid="{00000000-0005-0000-0000-00005F160000}"/>
    <cellStyle name="Normal 3 2 53 2 5" xfId="6397" xr:uid="{00000000-0005-0000-0000-000060160000}"/>
    <cellStyle name="Normal 3 2 53 2 5 2" xfId="6398" xr:uid="{00000000-0005-0000-0000-000061160000}"/>
    <cellStyle name="Normal 3 2 53 2 6" xfId="6399" xr:uid="{00000000-0005-0000-0000-000062160000}"/>
    <cellStyle name="Normal 3 2 53 2 7" xfId="9235" xr:uid="{CEEABCA6-BA8B-415C-837B-17F956F622CF}"/>
    <cellStyle name="Normal 3 2 53 3" xfId="6400" xr:uid="{00000000-0005-0000-0000-000063160000}"/>
    <cellStyle name="Normal 3 2 53 3 2" xfId="6401" xr:uid="{00000000-0005-0000-0000-000064160000}"/>
    <cellStyle name="Normal 3 2 53 3 2 2" xfId="6402" xr:uid="{00000000-0005-0000-0000-000065160000}"/>
    <cellStyle name="Normal 3 2 53 3 2 2 2" xfId="6403" xr:uid="{00000000-0005-0000-0000-000066160000}"/>
    <cellStyle name="Normal 3 2 53 3 2 3" xfId="6404" xr:uid="{00000000-0005-0000-0000-000067160000}"/>
    <cellStyle name="Normal 3 2 53 3 2 3 2" xfId="6405" xr:uid="{00000000-0005-0000-0000-000068160000}"/>
    <cellStyle name="Normal 3 2 53 3 2 4" xfId="6406" xr:uid="{00000000-0005-0000-0000-000069160000}"/>
    <cellStyle name="Normal 3 2 53 3 3" xfId="6407" xr:uid="{00000000-0005-0000-0000-00006A160000}"/>
    <cellStyle name="Normal 3 2 53 3 3 2" xfId="6408" xr:uid="{00000000-0005-0000-0000-00006B160000}"/>
    <cellStyle name="Normal 3 2 53 3 4" xfId="6409" xr:uid="{00000000-0005-0000-0000-00006C160000}"/>
    <cellStyle name="Normal 3 2 53 3 4 2" xfId="6410" xr:uid="{00000000-0005-0000-0000-00006D160000}"/>
    <cellStyle name="Normal 3 2 53 3 5" xfId="6411" xr:uid="{00000000-0005-0000-0000-00006E160000}"/>
    <cellStyle name="Normal 3 2 53 3 6" xfId="9594" xr:uid="{2F02C1C6-F572-4DC7-90E0-BE25BF828CE1}"/>
    <cellStyle name="Normal 3 2 53 4" xfId="6412" xr:uid="{00000000-0005-0000-0000-00006F160000}"/>
    <cellStyle name="Normal 3 2 53 4 2" xfId="6413" xr:uid="{00000000-0005-0000-0000-000070160000}"/>
    <cellStyle name="Normal 3 2 53 4 2 2" xfId="6414" xr:uid="{00000000-0005-0000-0000-000071160000}"/>
    <cellStyle name="Normal 3 2 53 4 3" xfId="6415" xr:uid="{00000000-0005-0000-0000-000072160000}"/>
    <cellStyle name="Normal 3 2 53 4 3 2" xfId="6416" xr:uid="{00000000-0005-0000-0000-000073160000}"/>
    <cellStyle name="Normal 3 2 53 4 4" xfId="6417" xr:uid="{00000000-0005-0000-0000-000074160000}"/>
    <cellStyle name="Normal 3 2 53 5" xfId="6418" xr:uid="{00000000-0005-0000-0000-000075160000}"/>
    <cellStyle name="Normal 3 2 53 5 2" xfId="6419" xr:uid="{00000000-0005-0000-0000-000076160000}"/>
    <cellStyle name="Normal 3 2 53 6" xfId="6420" xr:uid="{00000000-0005-0000-0000-000077160000}"/>
    <cellStyle name="Normal 3 2 53 6 2" xfId="6421" xr:uid="{00000000-0005-0000-0000-000078160000}"/>
    <cellStyle name="Normal 3 2 53 7" xfId="6422" xr:uid="{00000000-0005-0000-0000-000079160000}"/>
    <cellStyle name="Normal 3 2 53 8" xfId="9234" xr:uid="{16B33C44-054C-41A1-B756-81EF33CAAEC9}"/>
    <cellStyle name="Normal 3 2 54" xfId="389" xr:uid="{00000000-0005-0000-0000-00007A160000}"/>
    <cellStyle name="Normal 3 2 54 2" xfId="390" xr:uid="{00000000-0005-0000-0000-00007B160000}"/>
    <cellStyle name="Normal 3 2 54 2 2" xfId="6423" xr:uid="{00000000-0005-0000-0000-00007C160000}"/>
    <cellStyle name="Normal 3 2 54 2 2 2" xfId="6424" xr:uid="{00000000-0005-0000-0000-00007D160000}"/>
    <cellStyle name="Normal 3 2 54 2 2 2 2" xfId="6425" xr:uid="{00000000-0005-0000-0000-00007E160000}"/>
    <cellStyle name="Normal 3 2 54 2 2 2 2 2" xfId="6426" xr:uid="{00000000-0005-0000-0000-00007F160000}"/>
    <cellStyle name="Normal 3 2 54 2 2 2 3" xfId="6427" xr:uid="{00000000-0005-0000-0000-000080160000}"/>
    <cellStyle name="Normal 3 2 54 2 2 2 3 2" xfId="6428" xr:uid="{00000000-0005-0000-0000-000081160000}"/>
    <cellStyle name="Normal 3 2 54 2 2 2 4" xfId="6429" xr:uid="{00000000-0005-0000-0000-000082160000}"/>
    <cellStyle name="Normal 3 2 54 2 2 3" xfId="6430" xr:uid="{00000000-0005-0000-0000-000083160000}"/>
    <cellStyle name="Normal 3 2 54 2 2 3 2" xfId="6431" xr:uid="{00000000-0005-0000-0000-000084160000}"/>
    <cellStyle name="Normal 3 2 54 2 2 4" xfId="6432" xr:uid="{00000000-0005-0000-0000-000085160000}"/>
    <cellStyle name="Normal 3 2 54 2 2 4 2" xfId="6433" xr:uid="{00000000-0005-0000-0000-000086160000}"/>
    <cellStyle name="Normal 3 2 54 2 2 5" xfId="6434" xr:uid="{00000000-0005-0000-0000-000087160000}"/>
    <cellStyle name="Normal 3 2 54 2 2 6" xfId="9597" xr:uid="{B8746EBB-6389-4DC5-BC68-E986AC4AFF7D}"/>
    <cellStyle name="Normal 3 2 54 2 3" xfId="6435" xr:uid="{00000000-0005-0000-0000-000088160000}"/>
    <cellStyle name="Normal 3 2 54 2 3 2" xfId="6436" xr:uid="{00000000-0005-0000-0000-000089160000}"/>
    <cellStyle name="Normal 3 2 54 2 3 2 2" xfId="6437" xr:uid="{00000000-0005-0000-0000-00008A160000}"/>
    <cellStyle name="Normal 3 2 54 2 3 3" xfId="6438" xr:uid="{00000000-0005-0000-0000-00008B160000}"/>
    <cellStyle name="Normal 3 2 54 2 3 3 2" xfId="6439" xr:uid="{00000000-0005-0000-0000-00008C160000}"/>
    <cellStyle name="Normal 3 2 54 2 3 4" xfId="6440" xr:uid="{00000000-0005-0000-0000-00008D160000}"/>
    <cellStyle name="Normal 3 2 54 2 4" xfId="6441" xr:uid="{00000000-0005-0000-0000-00008E160000}"/>
    <cellStyle name="Normal 3 2 54 2 4 2" xfId="6442" xr:uid="{00000000-0005-0000-0000-00008F160000}"/>
    <cellStyle name="Normal 3 2 54 2 5" xfId="6443" xr:uid="{00000000-0005-0000-0000-000090160000}"/>
    <cellStyle name="Normal 3 2 54 2 5 2" xfId="6444" xr:uid="{00000000-0005-0000-0000-000091160000}"/>
    <cellStyle name="Normal 3 2 54 2 6" xfId="6445" xr:uid="{00000000-0005-0000-0000-000092160000}"/>
    <cellStyle name="Normal 3 2 54 2 7" xfId="9237" xr:uid="{45C2A209-AFA6-4D8A-9459-3ACB77F3D6D6}"/>
    <cellStyle name="Normal 3 2 54 3" xfId="6446" xr:uid="{00000000-0005-0000-0000-000093160000}"/>
    <cellStyle name="Normal 3 2 54 3 2" xfId="6447" xr:uid="{00000000-0005-0000-0000-000094160000}"/>
    <cellStyle name="Normal 3 2 54 3 2 2" xfId="6448" xr:uid="{00000000-0005-0000-0000-000095160000}"/>
    <cellStyle name="Normal 3 2 54 3 2 2 2" xfId="6449" xr:uid="{00000000-0005-0000-0000-000096160000}"/>
    <cellStyle name="Normal 3 2 54 3 2 3" xfId="6450" xr:uid="{00000000-0005-0000-0000-000097160000}"/>
    <cellStyle name="Normal 3 2 54 3 2 3 2" xfId="6451" xr:uid="{00000000-0005-0000-0000-000098160000}"/>
    <cellStyle name="Normal 3 2 54 3 2 4" xfId="6452" xr:uid="{00000000-0005-0000-0000-000099160000}"/>
    <cellStyle name="Normal 3 2 54 3 3" xfId="6453" xr:uid="{00000000-0005-0000-0000-00009A160000}"/>
    <cellStyle name="Normal 3 2 54 3 3 2" xfId="6454" xr:uid="{00000000-0005-0000-0000-00009B160000}"/>
    <cellStyle name="Normal 3 2 54 3 4" xfId="6455" xr:uid="{00000000-0005-0000-0000-00009C160000}"/>
    <cellStyle name="Normal 3 2 54 3 4 2" xfId="6456" xr:uid="{00000000-0005-0000-0000-00009D160000}"/>
    <cellStyle name="Normal 3 2 54 3 5" xfId="6457" xr:uid="{00000000-0005-0000-0000-00009E160000}"/>
    <cellStyle name="Normal 3 2 54 3 6" xfId="9596" xr:uid="{D8068359-3677-4DE7-B839-9E93B5960A34}"/>
    <cellStyle name="Normal 3 2 54 4" xfId="6458" xr:uid="{00000000-0005-0000-0000-00009F160000}"/>
    <cellStyle name="Normal 3 2 54 4 2" xfId="6459" xr:uid="{00000000-0005-0000-0000-0000A0160000}"/>
    <cellStyle name="Normal 3 2 54 4 2 2" xfId="6460" xr:uid="{00000000-0005-0000-0000-0000A1160000}"/>
    <cellStyle name="Normal 3 2 54 4 3" xfId="6461" xr:uid="{00000000-0005-0000-0000-0000A2160000}"/>
    <cellStyle name="Normal 3 2 54 4 3 2" xfId="6462" xr:uid="{00000000-0005-0000-0000-0000A3160000}"/>
    <cellStyle name="Normal 3 2 54 4 4" xfId="6463" xr:uid="{00000000-0005-0000-0000-0000A4160000}"/>
    <cellStyle name="Normal 3 2 54 5" xfId="6464" xr:uid="{00000000-0005-0000-0000-0000A5160000}"/>
    <cellStyle name="Normal 3 2 54 5 2" xfId="6465" xr:uid="{00000000-0005-0000-0000-0000A6160000}"/>
    <cellStyle name="Normal 3 2 54 6" xfId="6466" xr:uid="{00000000-0005-0000-0000-0000A7160000}"/>
    <cellStyle name="Normal 3 2 54 6 2" xfId="6467" xr:uid="{00000000-0005-0000-0000-0000A8160000}"/>
    <cellStyle name="Normal 3 2 54 7" xfId="6468" xr:uid="{00000000-0005-0000-0000-0000A9160000}"/>
    <cellStyle name="Normal 3 2 54 8" xfId="9236" xr:uid="{02DAA3CD-53B3-4A2B-A7F5-DBB341473878}"/>
    <cellStyle name="Normal 3 2 55" xfId="391" xr:uid="{00000000-0005-0000-0000-0000AA160000}"/>
    <cellStyle name="Normal 3 2 55 2" xfId="392" xr:uid="{00000000-0005-0000-0000-0000AB160000}"/>
    <cellStyle name="Normal 3 2 55 2 2" xfId="6469" xr:uid="{00000000-0005-0000-0000-0000AC160000}"/>
    <cellStyle name="Normal 3 2 55 2 2 2" xfId="6470" xr:uid="{00000000-0005-0000-0000-0000AD160000}"/>
    <cellStyle name="Normal 3 2 55 2 2 2 2" xfId="6471" xr:uid="{00000000-0005-0000-0000-0000AE160000}"/>
    <cellStyle name="Normal 3 2 55 2 2 2 2 2" xfId="6472" xr:uid="{00000000-0005-0000-0000-0000AF160000}"/>
    <cellStyle name="Normal 3 2 55 2 2 2 3" xfId="6473" xr:uid="{00000000-0005-0000-0000-0000B0160000}"/>
    <cellStyle name="Normal 3 2 55 2 2 2 3 2" xfId="6474" xr:uid="{00000000-0005-0000-0000-0000B1160000}"/>
    <cellStyle name="Normal 3 2 55 2 2 2 4" xfId="6475" xr:uid="{00000000-0005-0000-0000-0000B2160000}"/>
    <cellStyle name="Normal 3 2 55 2 2 3" xfId="6476" xr:uid="{00000000-0005-0000-0000-0000B3160000}"/>
    <cellStyle name="Normal 3 2 55 2 2 3 2" xfId="6477" xr:uid="{00000000-0005-0000-0000-0000B4160000}"/>
    <cellStyle name="Normal 3 2 55 2 2 4" xfId="6478" xr:uid="{00000000-0005-0000-0000-0000B5160000}"/>
    <cellStyle name="Normal 3 2 55 2 2 4 2" xfId="6479" xr:uid="{00000000-0005-0000-0000-0000B6160000}"/>
    <cellStyle name="Normal 3 2 55 2 2 5" xfId="6480" xr:uid="{00000000-0005-0000-0000-0000B7160000}"/>
    <cellStyle name="Normal 3 2 55 2 2 6" xfId="9599" xr:uid="{576D58D7-95FE-4519-ADF1-84AFA13217C4}"/>
    <cellStyle name="Normal 3 2 55 2 3" xfId="6481" xr:uid="{00000000-0005-0000-0000-0000B8160000}"/>
    <cellStyle name="Normal 3 2 55 2 3 2" xfId="6482" xr:uid="{00000000-0005-0000-0000-0000B9160000}"/>
    <cellStyle name="Normal 3 2 55 2 3 2 2" xfId="6483" xr:uid="{00000000-0005-0000-0000-0000BA160000}"/>
    <cellStyle name="Normal 3 2 55 2 3 3" xfId="6484" xr:uid="{00000000-0005-0000-0000-0000BB160000}"/>
    <cellStyle name="Normal 3 2 55 2 3 3 2" xfId="6485" xr:uid="{00000000-0005-0000-0000-0000BC160000}"/>
    <cellStyle name="Normal 3 2 55 2 3 4" xfId="6486" xr:uid="{00000000-0005-0000-0000-0000BD160000}"/>
    <cellStyle name="Normal 3 2 55 2 4" xfId="6487" xr:uid="{00000000-0005-0000-0000-0000BE160000}"/>
    <cellStyle name="Normal 3 2 55 2 4 2" xfId="6488" xr:uid="{00000000-0005-0000-0000-0000BF160000}"/>
    <cellStyle name="Normal 3 2 55 2 5" xfId="6489" xr:uid="{00000000-0005-0000-0000-0000C0160000}"/>
    <cellStyle name="Normal 3 2 55 2 5 2" xfId="6490" xr:uid="{00000000-0005-0000-0000-0000C1160000}"/>
    <cellStyle name="Normal 3 2 55 2 6" xfId="6491" xr:uid="{00000000-0005-0000-0000-0000C2160000}"/>
    <cellStyle name="Normal 3 2 55 2 7" xfId="9239" xr:uid="{679E5C5C-155F-4C9A-A9E4-F8E5DEEDF66C}"/>
    <cellStyle name="Normal 3 2 55 3" xfId="6492" xr:uid="{00000000-0005-0000-0000-0000C3160000}"/>
    <cellStyle name="Normal 3 2 55 3 2" xfId="6493" xr:uid="{00000000-0005-0000-0000-0000C4160000}"/>
    <cellStyle name="Normal 3 2 55 3 2 2" xfId="6494" xr:uid="{00000000-0005-0000-0000-0000C5160000}"/>
    <cellStyle name="Normal 3 2 55 3 2 2 2" xfId="6495" xr:uid="{00000000-0005-0000-0000-0000C6160000}"/>
    <cellStyle name="Normal 3 2 55 3 2 3" xfId="6496" xr:uid="{00000000-0005-0000-0000-0000C7160000}"/>
    <cellStyle name="Normal 3 2 55 3 2 3 2" xfId="6497" xr:uid="{00000000-0005-0000-0000-0000C8160000}"/>
    <cellStyle name="Normal 3 2 55 3 2 4" xfId="6498" xr:uid="{00000000-0005-0000-0000-0000C9160000}"/>
    <cellStyle name="Normal 3 2 55 3 3" xfId="6499" xr:uid="{00000000-0005-0000-0000-0000CA160000}"/>
    <cellStyle name="Normal 3 2 55 3 3 2" xfId="6500" xr:uid="{00000000-0005-0000-0000-0000CB160000}"/>
    <cellStyle name="Normal 3 2 55 3 4" xfId="6501" xr:uid="{00000000-0005-0000-0000-0000CC160000}"/>
    <cellStyle name="Normal 3 2 55 3 4 2" xfId="6502" xr:uid="{00000000-0005-0000-0000-0000CD160000}"/>
    <cellStyle name="Normal 3 2 55 3 5" xfId="6503" xr:uid="{00000000-0005-0000-0000-0000CE160000}"/>
    <cellStyle name="Normal 3 2 55 3 6" xfId="9598" xr:uid="{1F7F42F1-704B-41EF-9850-49EEA8F6B799}"/>
    <cellStyle name="Normal 3 2 55 4" xfId="6504" xr:uid="{00000000-0005-0000-0000-0000CF160000}"/>
    <cellStyle name="Normal 3 2 55 4 2" xfId="6505" xr:uid="{00000000-0005-0000-0000-0000D0160000}"/>
    <cellStyle name="Normal 3 2 55 4 2 2" xfId="6506" xr:uid="{00000000-0005-0000-0000-0000D1160000}"/>
    <cellStyle name="Normal 3 2 55 4 3" xfId="6507" xr:uid="{00000000-0005-0000-0000-0000D2160000}"/>
    <cellStyle name="Normal 3 2 55 4 3 2" xfId="6508" xr:uid="{00000000-0005-0000-0000-0000D3160000}"/>
    <cellStyle name="Normal 3 2 55 4 4" xfId="6509" xr:uid="{00000000-0005-0000-0000-0000D4160000}"/>
    <cellStyle name="Normal 3 2 55 5" xfId="6510" xr:uid="{00000000-0005-0000-0000-0000D5160000}"/>
    <cellStyle name="Normal 3 2 55 5 2" xfId="6511" xr:uid="{00000000-0005-0000-0000-0000D6160000}"/>
    <cellStyle name="Normal 3 2 55 6" xfId="6512" xr:uid="{00000000-0005-0000-0000-0000D7160000}"/>
    <cellStyle name="Normal 3 2 55 6 2" xfId="6513" xr:uid="{00000000-0005-0000-0000-0000D8160000}"/>
    <cellStyle name="Normal 3 2 55 7" xfId="6514" xr:uid="{00000000-0005-0000-0000-0000D9160000}"/>
    <cellStyle name="Normal 3 2 55 8" xfId="9238" xr:uid="{53708384-54A8-4206-8A93-79205A2426AF}"/>
    <cellStyle name="Normal 3 2 56" xfId="393" xr:uid="{00000000-0005-0000-0000-0000DA160000}"/>
    <cellStyle name="Normal 3 2 56 2" xfId="394" xr:uid="{00000000-0005-0000-0000-0000DB160000}"/>
    <cellStyle name="Normal 3 2 56 2 2" xfId="6515" xr:uid="{00000000-0005-0000-0000-0000DC160000}"/>
    <cellStyle name="Normal 3 2 56 2 2 2" xfId="6516" xr:uid="{00000000-0005-0000-0000-0000DD160000}"/>
    <cellStyle name="Normal 3 2 56 2 2 2 2" xfId="6517" xr:uid="{00000000-0005-0000-0000-0000DE160000}"/>
    <cellStyle name="Normal 3 2 56 2 2 2 2 2" xfId="6518" xr:uid="{00000000-0005-0000-0000-0000DF160000}"/>
    <cellStyle name="Normal 3 2 56 2 2 2 3" xfId="6519" xr:uid="{00000000-0005-0000-0000-0000E0160000}"/>
    <cellStyle name="Normal 3 2 56 2 2 2 3 2" xfId="6520" xr:uid="{00000000-0005-0000-0000-0000E1160000}"/>
    <cellStyle name="Normal 3 2 56 2 2 2 4" xfId="6521" xr:uid="{00000000-0005-0000-0000-0000E2160000}"/>
    <cellStyle name="Normal 3 2 56 2 2 3" xfId="6522" xr:uid="{00000000-0005-0000-0000-0000E3160000}"/>
    <cellStyle name="Normal 3 2 56 2 2 3 2" xfId="6523" xr:uid="{00000000-0005-0000-0000-0000E4160000}"/>
    <cellStyle name="Normal 3 2 56 2 2 4" xfId="6524" xr:uid="{00000000-0005-0000-0000-0000E5160000}"/>
    <cellStyle name="Normal 3 2 56 2 2 4 2" xfId="6525" xr:uid="{00000000-0005-0000-0000-0000E6160000}"/>
    <cellStyle name="Normal 3 2 56 2 2 5" xfId="6526" xr:uid="{00000000-0005-0000-0000-0000E7160000}"/>
    <cellStyle name="Normal 3 2 56 2 2 6" xfId="9601" xr:uid="{21042C39-BFB3-49C8-902A-3CBC14BA921B}"/>
    <cellStyle name="Normal 3 2 56 2 3" xfId="6527" xr:uid="{00000000-0005-0000-0000-0000E8160000}"/>
    <cellStyle name="Normal 3 2 56 2 3 2" xfId="6528" xr:uid="{00000000-0005-0000-0000-0000E9160000}"/>
    <cellStyle name="Normal 3 2 56 2 3 2 2" xfId="6529" xr:uid="{00000000-0005-0000-0000-0000EA160000}"/>
    <cellStyle name="Normal 3 2 56 2 3 3" xfId="6530" xr:uid="{00000000-0005-0000-0000-0000EB160000}"/>
    <cellStyle name="Normal 3 2 56 2 3 3 2" xfId="6531" xr:uid="{00000000-0005-0000-0000-0000EC160000}"/>
    <cellStyle name="Normal 3 2 56 2 3 4" xfId="6532" xr:uid="{00000000-0005-0000-0000-0000ED160000}"/>
    <cellStyle name="Normal 3 2 56 2 4" xfId="6533" xr:uid="{00000000-0005-0000-0000-0000EE160000}"/>
    <cellStyle name="Normal 3 2 56 2 4 2" xfId="6534" xr:uid="{00000000-0005-0000-0000-0000EF160000}"/>
    <cellStyle name="Normal 3 2 56 2 5" xfId="6535" xr:uid="{00000000-0005-0000-0000-0000F0160000}"/>
    <cellStyle name="Normal 3 2 56 2 5 2" xfId="6536" xr:uid="{00000000-0005-0000-0000-0000F1160000}"/>
    <cellStyle name="Normal 3 2 56 2 6" xfId="6537" xr:uid="{00000000-0005-0000-0000-0000F2160000}"/>
    <cellStyle name="Normal 3 2 56 2 7" xfId="9241" xr:uid="{4E605536-6700-42B7-AB01-B74A72768FE8}"/>
    <cellStyle name="Normal 3 2 56 3" xfId="6538" xr:uid="{00000000-0005-0000-0000-0000F3160000}"/>
    <cellStyle name="Normal 3 2 56 3 2" xfId="6539" xr:uid="{00000000-0005-0000-0000-0000F4160000}"/>
    <cellStyle name="Normal 3 2 56 3 2 2" xfId="6540" xr:uid="{00000000-0005-0000-0000-0000F5160000}"/>
    <cellStyle name="Normal 3 2 56 3 2 2 2" xfId="6541" xr:uid="{00000000-0005-0000-0000-0000F6160000}"/>
    <cellStyle name="Normal 3 2 56 3 2 3" xfId="6542" xr:uid="{00000000-0005-0000-0000-0000F7160000}"/>
    <cellStyle name="Normal 3 2 56 3 2 3 2" xfId="6543" xr:uid="{00000000-0005-0000-0000-0000F8160000}"/>
    <cellStyle name="Normal 3 2 56 3 2 4" xfId="6544" xr:uid="{00000000-0005-0000-0000-0000F9160000}"/>
    <cellStyle name="Normal 3 2 56 3 3" xfId="6545" xr:uid="{00000000-0005-0000-0000-0000FA160000}"/>
    <cellStyle name="Normal 3 2 56 3 3 2" xfId="6546" xr:uid="{00000000-0005-0000-0000-0000FB160000}"/>
    <cellStyle name="Normal 3 2 56 3 4" xfId="6547" xr:uid="{00000000-0005-0000-0000-0000FC160000}"/>
    <cellStyle name="Normal 3 2 56 3 4 2" xfId="6548" xr:uid="{00000000-0005-0000-0000-0000FD160000}"/>
    <cellStyle name="Normal 3 2 56 3 5" xfId="6549" xr:uid="{00000000-0005-0000-0000-0000FE160000}"/>
    <cellStyle name="Normal 3 2 56 3 6" xfId="9600" xr:uid="{DE503EFD-0C7A-4EC4-B96D-E634477EA06C}"/>
    <cellStyle name="Normal 3 2 56 4" xfId="6550" xr:uid="{00000000-0005-0000-0000-0000FF160000}"/>
    <cellStyle name="Normal 3 2 56 4 2" xfId="6551" xr:uid="{00000000-0005-0000-0000-000000170000}"/>
    <cellStyle name="Normal 3 2 56 4 2 2" xfId="6552" xr:uid="{00000000-0005-0000-0000-000001170000}"/>
    <cellStyle name="Normal 3 2 56 4 3" xfId="6553" xr:uid="{00000000-0005-0000-0000-000002170000}"/>
    <cellStyle name="Normal 3 2 56 4 3 2" xfId="6554" xr:uid="{00000000-0005-0000-0000-000003170000}"/>
    <cellStyle name="Normal 3 2 56 4 4" xfId="6555" xr:uid="{00000000-0005-0000-0000-000004170000}"/>
    <cellStyle name="Normal 3 2 56 5" xfId="6556" xr:uid="{00000000-0005-0000-0000-000005170000}"/>
    <cellStyle name="Normal 3 2 56 5 2" xfId="6557" xr:uid="{00000000-0005-0000-0000-000006170000}"/>
    <cellStyle name="Normal 3 2 56 6" xfId="6558" xr:uid="{00000000-0005-0000-0000-000007170000}"/>
    <cellStyle name="Normal 3 2 56 6 2" xfId="6559" xr:uid="{00000000-0005-0000-0000-000008170000}"/>
    <cellStyle name="Normal 3 2 56 7" xfId="6560" xr:uid="{00000000-0005-0000-0000-000009170000}"/>
    <cellStyle name="Normal 3 2 56 8" xfId="9240" xr:uid="{634D995C-9DDD-46E8-BFF2-9062099C1B0E}"/>
    <cellStyle name="Normal 3 2 57" xfId="395" xr:uid="{00000000-0005-0000-0000-00000A170000}"/>
    <cellStyle name="Normal 3 2 57 2" xfId="396" xr:uid="{00000000-0005-0000-0000-00000B170000}"/>
    <cellStyle name="Normal 3 2 57 2 2" xfId="6561" xr:uid="{00000000-0005-0000-0000-00000C170000}"/>
    <cellStyle name="Normal 3 2 57 2 2 2" xfId="6562" xr:uid="{00000000-0005-0000-0000-00000D170000}"/>
    <cellStyle name="Normal 3 2 57 2 2 2 2" xfId="6563" xr:uid="{00000000-0005-0000-0000-00000E170000}"/>
    <cellStyle name="Normal 3 2 57 2 2 2 2 2" xfId="6564" xr:uid="{00000000-0005-0000-0000-00000F170000}"/>
    <cellStyle name="Normal 3 2 57 2 2 2 3" xfId="6565" xr:uid="{00000000-0005-0000-0000-000010170000}"/>
    <cellStyle name="Normal 3 2 57 2 2 2 3 2" xfId="6566" xr:uid="{00000000-0005-0000-0000-000011170000}"/>
    <cellStyle name="Normal 3 2 57 2 2 2 4" xfId="6567" xr:uid="{00000000-0005-0000-0000-000012170000}"/>
    <cellStyle name="Normal 3 2 57 2 2 3" xfId="6568" xr:uid="{00000000-0005-0000-0000-000013170000}"/>
    <cellStyle name="Normal 3 2 57 2 2 3 2" xfId="6569" xr:uid="{00000000-0005-0000-0000-000014170000}"/>
    <cellStyle name="Normal 3 2 57 2 2 4" xfId="6570" xr:uid="{00000000-0005-0000-0000-000015170000}"/>
    <cellStyle name="Normal 3 2 57 2 2 4 2" xfId="6571" xr:uid="{00000000-0005-0000-0000-000016170000}"/>
    <cellStyle name="Normal 3 2 57 2 2 5" xfId="6572" xr:uid="{00000000-0005-0000-0000-000017170000}"/>
    <cellStyle name="Normal 3 2 57 2 2 6" xfId="9603" xr:uid="{F4187CC1-F038-482A-B259-811172FAD59C}"/>
    <cellStyle name="Normal 3 2 57 2 3" xfId="6573" xr:uid="{00000000-0005-0000-0000-000018170000}"/>
    <cellStyle name="Normal 3 2 57 2 3 2" xfId="6574" xr:uid="{00000000-0005-0000-0000-000019170000}"/>
    <cellStyle name="Normal 3 2 57 2 3 2 2" xfId="6575" xr:uid="{00000000-0005-0000-0000-00001A170000}"/>
    <cellStyle name="Normal 3 2 57 2 3 3" xfId="6576" xr:uid="{00000000-0005-0000-0000-00001B170000}"/>
    <cellStyle name="Normal 3 2 57 2 3 3 2" xfId="6577" xr:uid="{00000000-0005-0000-0000-00001C170000}"/>
    <cellStyle name="Normal 3 2 57 2 3 4" xfId="6578" xr:uid="{00000000-0005-0000-0000-00001D170000}"/>
    <cellStyle name="Normal 3 2 57 2 4" xfId="6579" xr:uid="{00000000-0005-0000-0000-00001E170000}"/>
    <cellStyle name="Normal 3 2 57 2 4 2" xfId="6580" xr:uid="{00000000-0005-0000-0000-00001F170000}"/>
    <cellStyle name="Normal 3 2 57 2 5" xfId="6581" xr:uid="{00000000-0005-0000-0000-000020170000}"/>
    <cellStyle name="Normal 3 2 57 2 5 2" xfId="6582" xr:uid="{00000000-0005-0000-0000-000021170000}"/>
    <cellStyle name="Normal 3 2 57 2 6" xfId="6583" xr:uid="{00000000-0005-0000-0000-000022170000}"/>
    <cellStyle name="Normal 3 2 57 2 7" xfId="9243" xr:uid="{3D529910-41F4-46A8-97BC-88039453EFD1}"/>
    <cellStyle name="Normal 3 2 57 3" xfId="6584" xr:uid="{00000000-0005-0000-0000-000023170000}"/>
    <cellStyle name="Normal 3 2 57 3 2" xfId="6585" xr:uid="{00000000-0005-0000-0000-000024170000}"/>
    <cellStyle name="Normal 3 2 57 3 2 2" xfId="6586" xr:uid="{00000000-0005-0000-0000-000025170000}"/>
    <cellStyle name="Normal 3 2 57 3 2 2 2" xfId="6587" xr:uid="{00000000-0005-0000-0000-000026170000}"/>
    <cellStyle name="Normal 3 2 57 3 2 3" xfId="6588" xr:uid="{00000000-0005-0000-0000-000027170000}"/>
    <cellStyle name="Normal 3 2 57 3 2 3 2" xfId="6589" xr:uid="{00000000-0005-0000-0000-000028170000}"/>
    <cellStyle name="Normal 3 2 57 3 2 4" xfId="6590" xr:uid="{00000000-0005-0000-0000-000029170000}"/>
    <cellStyle name="Normal 3 2 57 3 3" xfId="6591" xr:uid="{00000000-0005-0000-0000-00002A170000}"/>
    <cellStyle name="Normal 3 2 57 3 3 2" xfId="6592" xr:uid="{00000000-0005-0000-0000-00002B170000}"/>
    <cellStyle name="Normal 3 2 57 3 4" xfId="6593" xr:uid="{00000000-0005-0000-0000-00002C170000}"/>
    <cellStyle name="Normal 3 2 57 3 4 2" xfId="6594" xr:uid="{00000000-0005-0000-0000-00002D170000}"/>
    <cellStyle name="Normal 3 2 57 3 5" xfId="6595" xr:uid="{00000000-0005-0000-0000-00002E170000}"/>
    <cellStyle name="Normal 3 2 57 3 6" xfId="9602" xr:uid="{32E03F7E-AB5B-4379-A8ED-9F2E7A50B461}"/>
    <cellStyle name="Normal 3 2 57 4" xfId="6596" xr:uid="{00000000-0005-0000-0000-00002F170000}"/>
    <cellStyle name="Normal 3 2 57 4 2" xfId="6597" xr:uid="{00000000-0005-0000-0000-000030170000}"/>
    <cellStyle name="Normal 3 2 57 4 2 2" xfId="6598" xr:uid="{00000000-0005-0000-0000-000031170000}"/>
    <cellStyle name="Normal 3 2 57 4 3" xfId="6599" xr:uid="{00000000-0005-0000-0000-000032170000}"/>
    <cellStyle name="Normal 3 2 57 4 3 2" xfId="6600" xr:uid="{00000000-0005-0000-0000-000033170000}"/>
    <cellStyle name="Normal 3 2 57 4 4" xfId="6601" xr:uid="{00000000-0005-0000-0000-000034170000}"/>
    <cellStyle name="Normal 3 2 57 5" xfId="6602" xr:uid="{00000000-0005-0000-0000-000035170000}"/>
    <cellStyle name="Normal 3 2 57 5 2" xfId="6603" xr:uid="{00000000-0005-0000-0000-000036170000}"/>
    <cellStyle name="Normal 3 2 57 6" xfId="6604" xr:uid="{00000000-0005-0000-0000-000037170000}"/>
    <cellStyle name="Normal 3 2 57 6 2" xfId="6605" xr:uid="{00000000-0005-0000-0000-000038170000}"/>
    <cellStyle name="Normal 3 2 57 7" xfId="6606" xr:uid="{00000000-0005-0000-0000-000039170000}"/>
    <cellStyle name="Normal 3 2 57 8" xfId="9242" xr:uid="{FB65A1C4-A1F8-4751-975F-6D27ED8F28D3}"/>
    <cellStyle name="Normal 3 2 58" xfId="397" xr:uid="{00000000-0005-0000-0000-00003A170000}"/>
    <cellStyle name="Normal 3 2 58 2" xfId="398" xr:uid="{00000000-0005-0000-0000-00003B170000}"/>
    <cellStyle name="Normal 3 2 58 2 2" xfId="6607" xr:uid="{00000000-0005-0000-0000-00003C170000}"/>
    <cellStyle name="Normal 3 2 58 2 2 2" xfId="6608" xr:uid="{00000000-0005-0000-0000-00003D170000}"/>
    <cellStyle name="Normal 3 2 58 2 2 2 2" xfId="6609" xr:uid="{00000000-0005-0000-0000-00003E170000}"/>
    <cellStyle name="Normal 3 2 58 2 2 2 2 2" xfId="6610" xr:uid="{00000000-0005-0000-0000-00003F170000}"/>
    <cellStyle name="Normal 3 2 58 2 2 2 3" xfId="6611" xr:uid="{00000000-0005-0000-0000-000040170000}"/>
    <cellStyle name="Normal 3 2 58 2 2 2 3 2" xfId="6612" xr:uid="{00000000-0005-0000-0000-000041170000}"/>
    <cellStyle name="Normal 3 2 58 2 2 2 4" xfId="6613" xr:uid="{00000000-0005-0000-0000-000042170000}"/>
    <cellStyle name="Normal 3 2 58 2 2 3" xfId="6614" xr:uid="{00000000-0005-0000-0000-000043170000}"/>
    <cellStyle name="Normal 3 2 58 2 2 3 2" xfId="6615" xr:uid="{00000000-0005-0000-0000-000044170000}"/>
    <cellStyle name="Normal 3 2 58 2 2 4" xfId="6616" xr:uid="{00000000-0005-0000-0000-000045170000}"/>
    <cellStyle name="Normal 3 2 58 2 2 4 2" xfId="6617" xr:uid="{00000000-0005-0000-0000-000046170000}"/>
    <cellStyle name="Normal 3 2 58 2 2 5" xfId="6618" xr:uid="{00000000-0005-0000-0000-000047170000}"/>
    <cellStyle name="Normal 3 2 58 2 2 6" xfId="9605" xr:uid="{1338EBCF-BF8F-4F8A-AEFA-8D71CCBE0016}"/>
    <cellStyle name="Normal 3 2 58 2 3" xfId="6619" xr:uid="{00000000-0005-0000-0000-000048170000}"/>
    <cellStyle name="Normal 3 2 58 2 3 2" xfId="6620" xr:uid="{00000000-0005-0000-0000-000049170000}"/>
    <cellStyle name="Normal 3 2 58 2 3 2 2" xfId="6621" xr:uid="{00000000-0005-0000-0000-00004A170000}"/>
    <cellStyle name="Normal 3 2 58 2 3 3" xfId="6622" xr:uid="{00000000-0005-0000-0000-00004B170000}"/>
    <cellStyle name="Normal 3 2 58 2 3 3 2" xfId="6623" xr:uid="{00000000-0005-0000-0000-00004C170000}"/>
    <cellStyle name="Normal 3 2 58 2 3 4" xfId="6624" xr:uid="{00000000-0005-0000-0000-00004D170000}"/>
    <cellStyle name="Normal 3 2 58 2 4" xfId="6625" xr:uid="{00000000-0005-0000-0000-00004E170000}"/>
    <cellStyle name="Normal 3 2 58 2 4 2" xfId="6626" xr:uid="{00000000-0005-0000-0000-00004F170000}"/>
    <cellStyle name="Normal 3 2 58 2 5" xfId="6627" xr:uid="{00000000-0005-0000-0000-000050170000}"/>
    <cellStyle name="Normal 3 2 58 2 5 2" xfId="6628" xr:uid="{00000000-0005-0000-0000-000051170000}"/>
    <cellStyle name="Normal 3 2 58 2 6" xfId="6629" xr:uid="{00000000-0005-0000-0000-000052170000}"/>
    <cellStyle name="Normal 3 2 58 2 7" xfId="9245" xr:uid="{8EDE3141-87D8-4E68-A571-BCF268580063}"/>
    <cellStyle name="Normal 3 2 58 3" xfId="6630" xr:uid="{00000000-0005-0000-0000-000053170000}"/>
    <cellStyle name="Normal 3 2 58 3 2" xfId="6631" xr:uid="{00000000-0005-0000-0000-000054170000}"/>
    <cellStyle name="Normal 3 2 58 3 2 2" xfId="6632" xr:uid="{00000000-0005-0000-0000-000055170000}"/>
    <cellStyle name="Normal 3 2 58 3 2 2 2" xfId="6633" xr:uid="{00000000-0005-0000-0000-000056170000}"/>
    <cellStyle name="Normal 3 2 58 3 2 3" xfId="6634" xr:uid="{00000000-0005-0000-0000-000057170000}"/>
    <cellStyle name="Normal 3 2 58 3 2 3 2" xfId="6635" xr:uid="{00000000-0005-0000-0000-000058170000}"/>
    <cellStyle name="Normal 3 2 58 3 2 4" xfId="6636" xr:uid="{00000000-0005-0000-0000-000059170000}"/>
    <cellStyle name="Normal 3 2 58 3 3" xfId="6637" xr:uid="{00000000-0005-0000-0000-00005A170000}"/>
    <cellStyle name="Normal 3 2 58 3 3 2" xfId="6638" xr:uid="{00000000-0005-0000-0000-00005B170000}"/>
    <cellStyle name="Normal 3 2 58 3 4" xfId="6639" xr:uid="{00000000-0005-0000-0000-00005C170000}"/>
    <cellStyle name="Normal 3 2 58 3 4 2" xfId="6640" xr:uid="{00000000-0005-0000-0000-00005D170000}"/>
    <cellStyle name="Normal 3 2 58 3 5" xfId="6641" xr:uid="{00000000-0005-0000-0000-00005E170000}"/>
    <cellStyle name="Normal 3 2 58 3 6" xfId="9604" xr:uid="{1D4D2A27-5112-47C2-998A-D94E426E28C6}"/>
    <cellStyle name="Normal 3 2 58 4" xfId="6642" xr:uid="{00000000-0005-0000-0000-00005F170000}"/>
    <cellStyle name="Normal 3 2 58 4 2" xfId="6643" xr:uid="{00000000-0005-0000-0000-000060170000}"/>
    <cellStyle name="Normal 3 2 58 4 2 2" xfId="6644" xr:uid="{00000000-0005-0000-0000-000061170000}"/>
    <cellStyle name="Normal 3 2 58 4 3" xfId="6645" xr:uid="{00000000-0005-0000-0000-000062170000}"/>
    <cellStyle name="Normal 3 2 58 4 3 2" xfId="6646" xr:uid="{00000000-0005-0000-0000-000063170000}"/>
    <cellStyle name="Normal 3 2 58 4 4" xfId="6647" xr:uid="{00000000-0005-0000-0000-000064170000}"/>
    <cellStyle name="Normal 3 2 58 5" xfId="6648" xr:uid="{00000000-0005-0000-0000-000065170000}"/>
    <cellStyle name="Normal 3 2 58 5 2" xfId="6649" xr:uid="{00000000-0005-0000-0000-000066170000}"/>
    <cellStyle name="Normal 3 2 58 6" xfId="6650" xr:uid="{00000000-0005-0000-0000-000067170000}"/>
    <cellStyle name="Normal 3 2 58 6 2" xfId="6651" xr:uid="{00000000-0005-0000-0000-000068170000}"/>
    <cellStyle name="Normal 3 2 58 7" xfId="6652" xr:uid="{00000000-0005-0000-0000-000069170000}"/>
    <cellStyle name="Normal 3 2 58 8" xfId="9244" xr:uid="{765E07E5-7071-4CE7-B267-D17E228E7C79}"/>
    <cellStyle name="Normal 3 2 59" xfId="399" xr:uid="{00000000-0005-0000-0000-00006A170000}"/>
    <cellStyle name="Normal 3 2 59 2" xfId="400" xr:uid="{00000000-0005-0000-0000-00006B170000}"/>
    <cellStyle name="Normal 3 2 59 2 2" xfId="6653" xr:uid="{00000000-0005-0000-0000-00006C170000}"/>
    <cellStyle name="Normal 3 2 59 2 2 2" xfId="6654" xr:uid="{00000000-0005-0000-0000-00006D170000}"/>
    <cellStyle name="Normal 3 2 59 2 2 2 2" xfId="6655" xr:uid="{00000000-0005-0000-0000-00006E170000}"/>
    <cellStyle name="Normal 3 2 59 2 2 2 2 2" xfId="6656" xr:uid="{00000000-0005-0000-0000-00006F170000}"/>
    <cellStyle name="Normal 3 2 59 2 2 2 3" xfId="6657" xr:uid="{00000000-0005-0000-0000-000070170000}"/>
    <cellStyle name="Normal 3 2 59 2 2 2 3 2" xfId="6658" xr:uid="{00000000-0005-0000-0000-000071170000}"/>
    <cellStyle name="Normal 3 2 59 2 2 2 4" xfId="6659" xr:uid="{00000000-0005-0000-0000-000072170000}"/>
    <cellStyle name="Normal 3 2 59 2 2 3" xfId="6660" xr:uid="{00000000-0005-0000-0000-000073170000}"/>
    <cellStyle name="Normal 3 2 59 2 2 3 2" xfId="6661" xr:uid="{00000000-0005-0000-0000-000074170000}"/>
    <cellStyle name="Normal 3 2 59 2 2 4" xfId="6662" xr:uid="{00000000-0005-0000-0000-000075170000}"/>
    <cellStyle name="Normal 3 2 59 2 2 4 2" xfId="6663" xr:uid="{00000000-0005-0000-0000-000076170000}"/>
    <cellStyle name="Normal 3 2 59 2 2 5" xfId="6664" xr:uid="{00000000-0005-0000-0000-000077170000}"/>
    <cellStyle name="Normal 3 2 59 2 2 6" xfId="9607" xr:uid="{60F0095A-09EB-4B76-893D-C93A38834EDE}"/>
    <cellStyle name="Normal 3 2 59 2 3" xfId="6665" xr:uid="{00000000-0005-0000-0000-000078170000}"/>
    <cellStyle name="Normal 3 2 59 2 3 2" xfId="6666" xr:uid="{00000000-0005-0000-0000-000079170000}"/>
    <cellStyle name="Normal 3 2 59 2 3 2 2" xfId="6667" xr:uid="{00000000-0005-0000-0000-00007A170000}"/>
    <cellStyle name="Normal 3 2 59 2 3 3" xfId="6668" xr:uid="{00000000-0005-0000-0000-00007B170000}"/>
    <cellStyle name="Normal 3 2 59 2 3 3 2" xfId="6669" xr:uid="{00000000-0005-0000-0000-00007C170000}"/>
    <cellStyle name="Normal 3 2 59 2 3 4" xfId="6670" xr:uid="{00000000-0005-0000-0000-00007D170000}"/>
    <cellStyle name="Normal 3 2 59 2 4" xfId="6671" xr:uid="{00000000-0005-0000-0000-00007E170000}"/>
    <cellStyle name="Normal 3 2 59 2 4 2" xfId="6672" xr:uid="{00000000-0005-0000-0000-00007F170000}"/>
    <cellStyle name="Normal 3 2 59 2 5" xfId="6673" xr:uid="{00000000-0005-0000-0000-000080170000}"/>
    <cellStyle name="Normal 3 2 59 2 5 2" xfId="6674" xr:uid="{00000000-0005-0000-0000-000081170000}"/>
    <cellStyle name="Normal 3 2 59 2 6" xfId="6675" xr:uid="{00000000-0005-0000-0000-000082170000}"/>
    <cellStyle name="Normal 3 2 59 2 7" xfId="9247" xr:uid="{AD5C787E-A3E4-4691-87B6-E0ACE9956EFA}"/>
    <cellStyle name="Normal 3 2 59 3" xfId="6676" xr:uid="{00000000-0005-0000-0000-000083170000}"/>
    <cellStyle name="Normal 3 2 59 3 2" xfId="6677" xr:uid="{00000000-0005-0000-0000-000084170000}"/>
    <cellStyle name="Normal 3 2 59 3 2 2" xfId="6678" xr:uid="{00000000-0005-0000-0000-000085170000}"/>
    <cellStyle name="Normal 3 2 59 3 2 2 2" xfId="6679" xr:uid="{00000000-0005-0000-0000-000086170000}"/>
    <cellStyle name="Normal 3 2 59 3 2 3" xfId="6680" xr:uid="{00000000-0005-0000-0000-000087170000}"/>
    <cellStyle name="Normal 3 2 59 3 2 3 2" xfId="6681" xr:uid="{00000000-0005-0000-0000-000088170000}"/>
    <cellStyle name="Normal 3 2 59 3 2 4" xfId="6682" xr:uid="{00000000-0005-0000-0000-000089170000}"/>
    <cellStyle name="Normal 3 2 59 3 3" xfId="6683" xr:uid="{00000000-0005-0000-0000-00008A170000}"/>
    <cellStyle name="Normal 3 2 59 3 3 2" xfId="6684" xr:uid="{00000000-0005-0000-0000-00008B170000}"/>
    <cellStyle name="Normal 3 2 59 3 4" xfId="6685" xr:uid="{00000000-0005-0000-0000-00008C170000}"/>
    <cellStyle name="Normal 3 2 59 3 4 2" xfId="6686" xr:uid="{00000000-0005-0000-0000-00008D170000}"/>
    <cellStyle name="Normal 3 2 59 3 5" xfId="6687" xr:uid="{00000000-0005-0000-0000-00008E170000}"/>
    <cellStyle name="Normal 3 2 59 3 6" xfId="9606" xr:uid="{80317AF1-AAD1-4C8A-ABF0-4A1062038DB7}"/>
    <cellStyle name="Normal 3 2 59 4" xfId="6688" xr:uid="{00000000-0005-0000-0000-00008F170000}"/>
    <cellStyle name="Normal 3 2 59 4 2" xfId="6689" xr:uid="{00000000-0005-0000-0000-000090170000}"/>
    <cellStyle name="Normal 3 2 59 4 2 2" xfId="6690" xr:uid="{00000000-0005-0000-0000-000091170000}"/>
    <cellStyle name="Normal 3 2 59 4 3" xfId="6691" xr:uid="{00000000-0005-0000-0000-000092170000}"/>
    <cellStyle name="Normal 3 2 59 4 3 2" xfId="6692" xr:uid="{00000000-0005-0000-0000-000093170000}"/>
    <cellStyle name="Normal 3 2 59 4 4" xfId="6693" xr:uid="{00000000-0005-0000-0000-000094170000}"/>
    <cellStyle name="Normal 3 2 59 5" xfId="6694" xr:uid="{00000000-0005-0000-0000-000095170000}"/>
    <cellStyle name="Normal 3 2 59 5 2" xfId="6695" xr:uid="{00000000-0005-0000-0000-000096170000}"/>
    <cellStyle name="Normal 3 2 59 6" xfId="6696" xr:uid="{00000000-0005-0000-0000-000097170000}"/>
    <cellStyle name="Normal 3 2 59 6 2" xfId="6697" xr:uid="{00000000-0005-0000-0000-000098170000}"/>
    <cellStyle name="Normal 3 2 59 7" xfId="6698" xr:uid="{00000000-0005-0000-0000-000099170000}"/>
    <cellStyle name="Normal 3 2 59 8" xfId="9246" xr:uid="{94E3613C-16B6-4E3E-9D31-23A0960B5774}"/>
    <cellStyle name="Normal 3 2 6" xfId="401" xr:uid="{00000000-0005-0000-0000-00009A170000}"/>
    <cellStyle name="Normal 3 2 6 2" xfId="402" xr:uid="{00000000-0005-0000-0000-00009B170000}"/>
    <cellStyle name="Normal 3 2 6 2 2" xfId="6699" xr:uid="{00000000-0005-0000-0000-00009C170000}"/>
    <cellStyle name="Normal 3 2 6 2 2 2" xfId="6700" xr:uid="{00000000-0005-0000-0000-00009D170000}"/>
    <cellStyle name="Normal 3 2 6 2 2 2 2" xfId="6701" xr:uid="{00000000-0005-0000-0000-00009E170000}"/>
    <cellStyle name="Normal 3 2 6 2 2 2 2 2" xfId="6702" xr:uid="{00000000-0005-0000-0000-00009F170000}"/>
    <cellStyle name="Normal 3 2 6 2 2 2 3" xfId="6703" xr:uid="{00000000-0005-0000-0000-0000A0170000}"/>
    <cellStyle name="Normal 3 2 6 2 2 2 3 2" xfId="6704" xr:uid="{00000000-0005-0000-0000-0000A1170000}"/>
    <cellStyle name="Normal 3 2 6 2 2 2 4" xfId="6705" xr:uid="{00000000-0005-0000-0000-0000A2170000}"/>
    <cellStyle name="Normal 3 2 6 2 2 3" xfId="6706" xr:uid="{00000000-0005-0000-0000-0000A3170000}"/>
    <cellStyle name="Normal 3 2 6 2 2 3 2" xfId="6707" xr:uid="{00000000-0005-0000-0000-0000A4170000}"/>
    <cellStyle name="Normal 3 2 6 2 2 4" xfId="6708" xr:uid="{00000000-0005-0000-0000-0000A5170000}"/>
    <cellStyle name="Normal 3 2 6 2 2 4 2" xfId="6709" xr:uid="{00000000-0005-0000-0000-0000A6170000}"/>
    <cellStyle name="Normal 3 2 6 2 2 5" xfId="6710" xr:uid="{00000000-0005-0000-0000-0000A7170000}"/>
    <cellStyle name="Normal 3 2 6 2 2 6" xfId="9609" xr:uid="{7761CA5D-A6E3-4873-B984-0B80CAA94DE7}"/>
    <cellStyle name="Normal 3 2 6 2 3" xfId="6711" xr:uid="{00000000-0005-0000-0000-0000A8170000}"/>
    <cellStyle name="Normal 3 2 6 2 3 2" xfId="6712" xr:uid="{00000000-0005-0000-0000-0000A9170000}"/>
    <cellStyle name="Normal 3 2 6 2 3 2 2" xfId="6713" xr:uid="{00000000-0005-0000-0000-0000AA170000}"/>
    <cellStyle name="Normal 3 2 6 2 3 3" xfId="6714" xr:uid="{00000000-0005-0000-0000-0000AB170000}"/>
    <cellStyle name="Normal 3 2 6 2 3 3 2" xfId="6715" xr:uid="{00000000-0005-0000-0000-0000AC170000}"/>
    <cellStyle name="Normal 3 2 6 2 3 4" xfId="6716" xr:uid="{00000000-0005-0000-0000-0000AD170000}"/>
    <cellStyle name="Normal 3 2 6 2 4" xfId="6717" xr:uid="{00000000-0005-0000-0000-0000AE170000}"/>
    <cellStyle name="Normal 3 2 6 2 4 2" xfId="6718" xr:uid="{00000000-0005-0000-0000-0000AF170000}"/>
    <cellStyle name="Normal 3 2 6 2 5" xfId="6719" xr:uid="{00000000-0005-0000-0000-0000B0170000}"/>
    <cellStyle name="Normal 3 2 6 2 5 2" xfId="6720" xr:uid="{00000000-0005-0000-0000-0000B1170000}"/>
    <cellStyle name="Normal 3 2 6 2 6" xfId="6721" xr:uid="{00000000-0005-0000-0000-0000B2170000}"/>
    <cellStyle name="Normal 3 2 6 2 7" xfId="9249" xr:uid="{13EBA0FE-48B5-415B-B7C4-02131420EE79}"/>
    <cellStyle name="Normal 3 2 6 3" xfId="6722" xr:uid="{00000000-0005-0000-0000-0000B3170000}"/>
    <cellStyle name="Normal 3 2 6 3 2" xfId="6723" xr:uid="{00000000-0005-0000-0000-0000B4170000}"/>
    <cellStyle name="Normal 3 2 6 3 2 2" xfId="6724" xr:uid="{00000000-0005-0000-0000-0000B5170000}"/>
    <cellStyle name="Normal 3 2 6 3 2 2 2" xfId="6725" xr:uid="{00000000-0005-0000-0000-0000B6170000}"/>
    <cellStyle name="Normal 3 2 6 3 2 3" xfId="6726" xr:uid="{00000000-0005-0000-0000-0000B7170000}"/>
    <cellStyle name="Normal 3 2 6 3 2 3 2" xfId="6727" xr:uid="{00000000-0005-0000-0000-0000B8170000}"/>
    <cellStyle name="Normal 3 2 6 3 2 4" xfId="6728" xr:uid="{00000000-0005-0000-0000-0000B9170000}"/>
    <cellStyle name="Normal 3 2 6 3 3" xfId="6729" xr:uid="{00000000-0005-0000-0000-0000BA170000}"/>
    <cellStyle name="Normal 3 2 6 3 3 2" xfId="6730" xr:uid="{00000000-0005-0000-0000-0000BB170000}"/>
    <cellStyle name="Normal 3 2 6 3 4" xfId="6731" xr:uid="{00000000-0005-0000-0000-0000BC170000}"/>
    <cellStyle name="Normal 3 2 6 3 4 2" xfId="6732" xr:uid="{00000000-0005-0000-0000-0000BD170000}"/>
    <cellStyle name="Normal 3 2 6 3 5" xfId="6733" xr:uid="{00000000-0005-0000-0000-0000BE170000}"/>
    <cellStyle name="Normal 3 2 6 3 6" xfId="9608" xr:uid="{B6AEF5C9-F63C-420F-B7BE-F70233531660}"/>
    <cellStyle name="Normal 3 2 6 4" xfId="6734" xr:uid="{00000000-0005-0000-0000-0000BF170000}"/>
    <cellStyle name="Normal 3 2 6 4 2" xfId="6735" xr:uid="{00000000-0005-0000-0000-0000C0170000}"/>
    <cellStyle name="Normal 3 2 6 4 2 2" xfId="6736" xr:uid="{00000000-0005-0000-0000-0000C1170000}"/>
    <cellStyle name="Normal 3 2 6 4 3" xfId="6737" xr:uid="{00000000-0005-0000-0000-0000C2170000}"/>
    <cellStyle name="Normal 3 2 6 4 3 2" xfId="6738" xr:uid="{00000000-0005-0000-0000-0000C3170000}"/>
    <cellStyle name="Normal 3 2 6 4 4" xfId="6739" xr:uid="{00000000-0005-0000-0000-0000C4170000}"/>
    <cellStyle name="Normal 3 2 6 5" xfId="6740" xr:uid="{00000000-0005-0000-0000-0000C5170000}"/>
    <cellStyle name="Normal 3 2 6 5 2" xfId="6741" xr:uid="{00000000-0005-0000-0000-0000C6170000}"/>
    <cellStyle name="Normal 3 2 6 6" xfId="6742" xr:uid="{00000000-0005-0000-0000-0000C7170000}"/>
    <cellStyle name="Normal 3 2 6 6 2" xfId="6743" xr:uid="{00000000-0005-0000-0000-0000C8170000}"/>
    <cellStyle name="Normal 3 2 6 7" xfId="6744" xr:uid="{00000000-0005-0000-0000-0000C9170000}"/>
    <cellStyle name="Normal 3 2 6 8" xfId="9248" xr:uid="{D2394BF5-1F22-43CA-B3E0-9AB7C0568078}"/>
    <cellStyle name="Normal 3 2 60" xfId="403" xr:uid="{00000000-0005-0000-0000-0000CA170000}"/>
    <cellStyle name="Normal 3 2 60 2" xfId="404" xr:uid="{00000000-0005-0000-0000-0000CB170000}"/>
    <cellStyle name="Normal 3 2 60 2 2" xfId="6745" xr:uid="{00000000-0005-0000-0000-0000CC170000}"/>
    <cellStyle name="Normal 3 2 60 2 2 2" xfId="6746" xr:uid="{00000000-0005-0000-0000-0000CD170000}"/>
    <cellStyle name="Normal 3 2 60 2 2 2 2" xfId="6747" xr:uid="{00000000-0005-0000-0000-0000CE170000}"/>
    <cellStyle name="Normal 3 2 60 2 2 2 2 2" xfId="6748" xr:uid="{00000000-0005-0000-0000-0000CF170000}"/>
    <cellStyle name="Normal 3 2 60 2 2 2 3" xfId="6749" xr:uid="{00000000-0005-0000-0000-0000D0170000}"/>
    <cellStyle name="Normal 3 2 60 2 2 2 3 2" xfId="6750" xr:uid="{00000000-0005-0000-0000-0000D1170000}"/>
    <cellStyle name="Normal 3 2 60 2 2 2 4" xfId="6751" xr:uid="{00000000-0005-0000-0000-0000D2170000}"/>
    <cellStyle name="Normal 3 2 60 2 2 3" xfId="6752" xr:uid="{00000000-0005-0000-0000-0000D3170000}"/>
    <cellStyle name="Normal 3 2 60 2 2 3 2" xfId="6753" xr:uid="{00000000-0005-0000-0000-0000D4170000}"/>
    <cellStyle name="Normal 3 2 60 2 2 4" xfId="6754" xr:uid="{00000000-0005-0000-0000-0000D5170000}"/>
    <cellStyle name="Normal 3 2 60 2 2 4 2" xfId="6755" xr:uid="{00000000-0005-0000-0000-0000D6170000}"/>
    <cellStyle name="Normal 3 2 60 2 2 5" xfId="6756" xr:uid="{00000000-0005-0000-0000-0000D7170000}"/>
    <cellStyle name="Normal 3 2 60 2 2 6" xfId="9611" xr:uid="{25F7AFFE-BAA9-48B3-A311-C04A3FE97B16}"/>
    <cellStyle name="Normal 3 2 60 2 3" xfId="6757" xr:uid="{00000000-0005-0000-0000-0000D8170000}"/>
    <cellStyle name="Normal 3 2 60 2 3 2" xfId="6758" xr:uid="{00000000-0005-0000-0000-0000D9170000}"/>
    <cellStyle name="Normal 3 2 60 2 3 2 2" xfId="6759" xr:uid="{00000000-0005-0000-0000-0000DA170000}"/>
    <cellStyle name="Normal 3 2 60 2 3 3" xfId="6760" xr:uid="{00000000-0005-0000-0000-0000DB170000}"/>
    <cellStyle name="Normal 3 2 60 2 3 3 2" xfId="6761" xr:uid="{00000000-0005-0000-0000-0000DC170000}"/>
    <cellStyle name="Normal 3 2 60 2 3 4" xfId="6762" xr:uid="{00000000-0005-0000-0000-0000DD170000}"/>
    <cellStyle name="Normal 3 2 60 2 4" xfId="6763" xr:uid="{00000000-0005-0000-0000-0000DE170000}"/>
    <cellStyle name="Normal 3 2 60 2 4 2" xfId="6764" xr:uid="{00000000-0005-0000-0000-0000DF170000}"/>
    <cellStyle name="Normal 3 2 60 2 5" xfId="6765" xr:uid="{00000000-0005-0000-0000-0000E0170000}"/>
    <cellStyle name="Normal 3 2 60 2 5 2" xfId="6766" xr:uid="{00000000-0005-0000-0000-0000E1170000}"/>
    <cellStyle name="Normal 3 2 60 2 6" xfId="6767" xr:uid="{00000000-0005-0000-0000-0000E2170000}"/>
    <cellStyle name="Normal 3 2 60 2 7" xfId="9251" xr:uid="{04FF9D37-1B11-485B-9EC3-C4A362FD1803}"/>
    <cellStyle name="Normal 3 2 60 3" xfId="6768" xr:uid="{00000000-0005-0000-0000-0000E3170000}"/>
    <cellStyle name="Normal 3 2 60 3 2" xfId="6769" xr:uid="{00000000-0005-0000-0000-0000E4170000}"/>
    <cellStyle name="Normal 3 2 60 3 2 2" xfId="6770" xr:uid="{00000000-0005-0000-0000-0000E5170000}"/>
    <cellStyle name="Normal 3 2 60 3 2 2 2" xfId="6771" xr:uid="{00000000-0005-0000-0000-0000E6170000}"/>
    <cellStyle name="Normal 3 2 60 3 2 3" xfId="6772" xr:uid="{00000000-0005-0000-0000-0000E7170000}"/>
    <cellStyle name="Normal 3 2 60 3 2 3 2" xfId="6773" xr:uid="{00000000-0005-0000-0000-0000E8170000}"/>
    <cellStyle name="Normal 3 2 60 3 2 4" xfId="6774" xr:uid="{00000000-0005-0000-0000-0000E9170000}"/>
    <cellStyle name="Normal 3 2 60 3 3" xfId="6775" xr:uid="{00000000-0005-0000-0000-0000EA170000}"/>
    <cellStyle name="Normal 3 2 60 3 3 2" xfId="6776" xr:uid="{00000000-0005-0000-0000-0000EB170000}"/>
    <cellStyle name="Normal 3 2 60 3 4" xfId="6777" xr:uid="{00000000-0005-0000-0000-0000EC170000}"/>
    <cellStyle name="Normal 3 2 60 3 4 2" xfId="6778" xr:uid="{00000000-0005-0000-0000-0000ED170000}"/>
    <cellStyle name="Normal 3 2 60 3 5" xfId="6779" xr:uid="{00000000-0005-0000-0000-0000EE170000}"/>
    <cellStyle name="Normal 3 2 60 3 6" xfId="9610" xr:uid="{F582583A-6081-463B-90FB-4F467EA5782E}"/>
    <cellStyle name="Normal 3 2 60 4" xfId="6780" xr:uid="{00000000-0005-0000-0000-0000EF170000}"/>
    <cellStyle name="Normal 3 2 60 4 2" xfId="6781" xr:uid="{00000000-0005-0000-0000-0000F0170000}"/>
    <cellStyle name="Normal 3 2 60 4 2 2" xfId="6782" xr:uid="{00000000-0005-0000-0000-0000F1170000}"/>
    <cellStyle name="Normal 3 2 60 4 3" xfId="6783" xr:uid="{00000000-0005-0000-0000-0000F2170000}"/>
    <cellStyle name="Normal 3 2 60 4 3 2" xfId="6784" xr:uid="{00000000-0005-0000-0000-0000F3170000}"/>
    <cellStyle name="Normal 3 2 60 4 4" xfId="6785" xr:uid="{00000000-0005-0000-0000-0000F4170000}"/>
    <cellStyle name="Normal 3 2 60 5" xfId="6786" xr:uid="{00000000-0005-0000-0000-0000F5170000}"/>
    <cellStyle name="Normal 3 2 60 5 2" xfId="6787" xr:uid="{00000000-0005-0000-0000-0000F6170000}"/>
    <cellStyle name="Normal 3 2 60 6" xfId="6788" xr:uid="{00000000-0005-0000-0000-0000F7170000}"/>
    <cellStyle name="Normal 3 2 60 6 2" xfId="6789" xr:uid="{00000000-0005-0000-0000-0000F8170000}"/>
    <cellStyle name="Normal 3 2 60 7" xfId="6790" xr:uid="{00000000-0005-0000-0000-0000F9170000}"/>
    <cellStyle name="Normal 3 2 60 8" xfId="9250" xr:uid="{7E54EDD0-9EC5-458C-9F0F-5D055268B3D8}"/>
    <cellStyle name="Normal 3 2 61" xfId="405" xr:uid="{00000000-0005-0000-0000-0000FA170000}"/>
    <cellStyle name="Normal 3 2 61 2" xfId="406" xr:uid="{00000000-0005-0000-0000-0000FB170000}"/>
    <cellStyle name="Normal 3 2 61 2 2" xfId="6791" xr:uid="{00000000-0005-0000-0000-0000FC170000}"/>
    <cellStyle name="Normal 3 2 61 2 2 2" xfId="6792" xr:uid="{00000000-0005-0000-0000-0000FD170000}"/>
    <cellStyle name="Normal 3 2 61 2 2 2 2" xfId="6793" xr:uid="{00000000-0005-0000-0000-0000FE170000}"/>
    <cellStyle name="Normal 3 2 61 2 2 2 2 2" xfId="6794" xr:uid="{00000000-0005-0000-0000-0000FF170000}"/>
    <cellStyle name="Normal 3 2 61 2 2 2 3" xfId="6795" xr:uid="{00000000-0005-0000-0000-000000180000}"/>
    <cellStyle name="Normal 3 2 61 2 2 2 3 2" xfId="6796" xr:uid="{00000000-0005-0000-0000-000001180000}"/>
    <cellStyle name="Normal 3 2 61 2 2 2 4" xfId="6797" xr:uid="{00000000-0005-0000-0000-000002180000}"/>
    <cellStyle name="Normal 3 2 61 2 2 3" xfId="6798" xr:uid="{00000000-0005-0000-0000-000003180000}"/>
    <cellStyle name="Normal 3 2 61 2 2 3 2" xfId="6799" xr:uid="{00000000-0005-0000-0000-000004180000}"/>
    <cellStyle name="Normal 3 2 61 2 2 4" xfId="6800" xr:uid="{00000000-0005-0000-0000-000005180000}"/>
    <cellStyle name="Normal 3 2 61 2 2 4 2" xfId="6801" xr:uid="{00000000-0005-0000-0000-000006180000}"/>
    <cellStyle name="Normal 3 2 61 2 2 5" xfId="6802" xr:uid="{00000000-0005-0000-0000-000007180000}"/>
    <cellStyle name="Normal 3 2 61 2 2 6" xfId="9613" xr:uid="{03957CE2-F295-41C1-B85E-EDBF883A1752}"/>
    <cellStyle name="Normal 3 2 61 2 3" xfId="6803" xr:uid="{00000000-0005-0000-0000-000008180000}"/>
    <cellStyle name="Normal 3 2 61 2 3 2" xfId="6804" xr:uid="{00000000-0005-0000-0000-000009180000}"/>
    <cellStyle name="Normal 3 2 61 2 3 2 2" xfId="6805" xr:uid="{00000000-0005-0000-0000-00000A180000}"/>
    <cellStyle name="Normal 3 2 61 2 3 3" xfId="6806" xr:uid="{00000000-0005-0000-0000-00000B180000}"/>
    <cellStyle name="Normal 3 2 61 2 3 3 2" xfId="6807" xr:uid="{00000000-0005-0000-0000-00000C180000}"/>
    <cellStyle name="Normal 3 2 61 2 3 4" xfId="6808" xr:uid="{00000000-0005-0000-0000-00000D180000}"/>
    <cellStyle name="Normal 3 2 61 2 4" xfId="6809" xr:uid="{00000000-0005-0000-0000-00000E180000}"/>
    <cellStyle name="Normal 3 2 61 2 4 2" xfId="6810" xr:uid="{00000000-0005-0000-0000-00000F180000}"/>
    <cellStyle name="Normal 3 2 61 2 5" xfId="6811" xr:uid="{00000000-0005-0000-0000-000010180000}"/>
    <cellStyle name="Normal 3 2 61 2 5 2" xfId="6812" xr:uid="{00000000-0005-0000-0000-000011180000}"/>
    <cellStyle name="Normal 3 2 61 2 6" xfId="6813" xr:uid="{00000000-0005-0000-0000-000012180000}"/>
    <cellStyle name="Normal 3 2 61 2 7" xfId="9253" xr:uid="{CC282F7D-4BF9-4E6A-BE45-AA1EA8CE3540}"/>
    <cellStyle name="Normal 3 2 61 3" xfId="6814" xr:uid="{00000000-0005-0000-0000-000013180000}"/>
    <cellStyle name="Normal 3 2 61 3 2" xfId="6815" xr:uid="{00000000-0005-0000-0000-000014180000}"/>
    <cellStyle name="Normal 3 2 61 3 2 2" xfId="6816" xr:uid="{00000000-0005-0000-0000-000015180000}"/>
    <cellStyle name="Normal 3 2 61 3 2 2 2" xfId="6817" xr:uid="{00000000-0005-0000-0000-000016180000}"/>
    <cellStyle name="Normal 3 2 61 3 2 3" xfId="6818" xr:uid="{00000000-0005-0000-0000-000017180000}"/>
    <cellStyle name="Normal 3 2 61 3 2 3 2" xfId="6819" xr:uid="{00000000-0005-0000-0000-000018180000}"/>
    <cellStyle name="Normal 3 2 61 3 2 4" xfId="6820" xr:uid="{00000000-0005-0000-0000-000019180000}"/>
    <cellStyle name="Normal 3 2 61 3 3" xfId="6821" xr:uid="{00000000-0005-0000-0000-00001A180000}"/>
    <cellStyle name="Normal 3 2 61 3 3 2" xfId="6822" xr:uid="{00000000-0005-0000-0000-00001B180000}"/>
    <cellStyle name="Normal 3 2 61 3 4" xfId="6823" xr:uid="{00000000-0005-0000-0000-00001C180000}"/>
    <cellStyle name="Normal 3 2 61 3 4 2" xfId="6824" xr:uid="{00000000-0005-0000-0000-00001D180000}"/>
    <cellStyle name="Normal 3 2 61 3 5" xfId="6825" xr:uid="{00000000-0005-0000-0000-00001E180000}"/>
    <cellStyle name="Normal 3 2 61 3 6" xfId="9612" xr:uid="{F8A0C2C5-CB03-492E-8D60-DC67807B73C8}"/>
    <cellStyle name="Normal 3 2 61 4" xfId="6826" xr:uid="{00000000-0005-0000-0000-00001F180000}"/>
    <cellStyle name="Normal 3 2 61 4 2" xfId="6827" xr:uid="{00000000-0005-0000-0000-000020180000}"/>
    <cellStyle name="Normal 3 2 61 4 2 2" xfId="6828" xr:uid="{00000000-0005-0000-0000-000021180000}"/>
    <cellStyle name="Normal 3 2 61 4 3" xfId="6829" xr:uid="{00000000-0005-0000-0000-000022180000}"/>
    <cellStyle name="Normal 3 2 61 4 3 2" xfId="6830" xr:uid="{00000000-0005-0000-0000-000023180000}"/>
    <cellStyle name="Normal 3 2 61 4 4" xfId="6831" xr:uid="{00000000-0005-0000-0000-000024180000}"/>
    <cellStyle name="Normal 3 2 61 5" xfId="6832" xr:uid="{00000000-0005-0000-0000-000025180000}"/>
    <cellStyle name="Normal 3 2 61 5 2" xfId="6833" xr:uid="{00000000-0005-0000-0000-000026180000}"/>
    <cellStyle name="Normal 3 2 61 6" xfId="6834" xr:uid="{00000000-0005-0000-0000-000027180000}"/>
    <cellStyle name="Normal 3 2 61 6 2" xfId="6835" xr:uid="{00000000-0005-0000-0000-000028180000}"/>
    <cellStyle name="Normal 3 2 61 7" xfId="6836" xr:uid="{00000000-0005-0000-0000-000029180000}"/>
    <cellStyle name="Normal 3 2 61 8" xfId="9252" xr:uid="{4E7786D9-C401-42FD-96BA-4A05F340D935}"/>
    <cellStyle name="Normal 3 2 62" xfId="407" xr:uid="{00000000-0005-0000-0000-00002A180000}"/>
    <cellStyle name="Normal 3 2 62 2" xfId="408" xr:uid="{00000000-0005-0000-0000-00002B180000}"/>
    <cellStyle name="Normal 3 2 62 2 2" xfId="6837" xr:uid="{00000000-0005-0000-0000-00002C180000}"/>
    <cellStyle name="Normal 3 2 62 2 2 2" xfId="6838" xr:uid="{00000000-0005-0000-0000-00002D180000}"/>
    <cellStyle name="Normal 3 2 62 2 2 2 2" xfId="6839" xr:uid="{00000000-0005-0000-0000-00002E180000}"/>
    <cellStyle name="Normal 3 2 62 2 2 2 2 2" xfId="6840" xr:uid="{00000000-0005-0000-0000-00002F180000}"/>
    <cellStyle name="Normal 3 2 62 2 2 2 3" xfId="6841" xr:uid="{00000000-0005-0000-0000-000030180000}"/>
    <cellStyle name="Normal 3 2 62 2 2 2 3 2" xfId="6842" xr:uid="{00000000-0005-0000-0000-000031180000}"/>
    <cellStyle name="Normal 3 2 62 2 2 2 4" xfId="6843" xr:uid="{00000000-0005-0000-0000-000032180000}"/>
    <cellStyle name="Normal 3 2 62 2 2 3" xfId="6844" xr:uid="{00000000-0005-0000-0000-000033180000}"/>
    <cellStyle name="Normal 3 2 62 2 2 3 2" xfId="6845" xr:uid="{00000000-0005-0000-0000-000034180000}"/>
    <cellStyle name="Normal 3 2 62 2 2 4" xfId="6846" xr:uid="{00000000-0005-0000-0000-000035180000}"/>
    <cellStyle name="Normal 3 2 62 2 2 4 2" xfId="6847" xr:uid="{00000000-0005-0000-0000-000036180000}"/>
    <cellStyle name="Normal 3 2 62 2 2 5" xfId="6848" xr:uid="{00000000-0005-0000-0000-000037180000}"/>
    <cellStyle name="Normal 3 2 62 2 2 6" xfId="9615" xr:uid="{B883CE24-1686-4782-AAE8-AA86536708D8}"/>
    <cellStyle name="Normal 3 2 62 2 3" xfId="6849" xr:uid="{00000000-0005-0000-0000-000038180000}"/>
    <cellStyle name="Normal 3 2 62 2 3 2" xfId="6850" xr:uid="{00000000-0005-0000-0000-000039180000}"/>
    <cellStyle name="Normal 3 2 62 2 3 2 2" xfId="6851" xr:uid="{00000000-0005-0000-0000-00003A180000}"/>
    <cellStyle name="Normal 3 2 62 2 3 3" xfId="6852" xr:uid="{00000000-0005-0000-0000-00003B180000}"/>
    <cellStyle name="Normal 3 2 62 2 3 3 2" xfId="6853" xr:uid="{00000000-0005-0000-0000-00003C180000}"/>
    <cellStyle name="Normal 3 2 62 2 3 4" xfId="6854" xr:uid="{00000000-0005-0000-0000-00003D180000}"/>
    <cellStyle name="Normal 3 2 62 2 4" xfId="6855" xr:uid="{00000000-0005-0000-0000-00003E180000}"/>
    <cellStyle name="Normal 3 2 62 2 4 2" xfId="6856" xr:uid="{00000000-0005-0000-0000-00003F180000}"/>
    <cellStyle name="Normal 3 2 62 2 5" xfId="6857" xr:uid="{00000000-0005-0000-0000-000040180000}"/>
    <cellStyle name="Normal 3 2 62 2 5 2" xfId="6858" xr:uid="{00000000-0005-0000-0000-000041180000}"/>
    <cellStyle name="Normal 3 2 62 2 6" xfId="6859" xr:uid="{00000000-0005-0000-0000-000042180000}"/>
    <cellStyle name="Normal 3 2 62 2 7" xfId="9255" xr:uid="{AFC0967B-6EEF-44DB-BC01-3A92CB29902A}"/>
    <cellStyle name="Normal 3 2 62 3" xfId="6860" xr:uid="{00000000-0005-0000-0000-000043180000}"/>
    <cellStyle name="Normal 3 2 62 3 2" xfId="6861" xr:uid="{00000000-0005-0000-0000-000044180000}"/>
    <cellStyle name="Normal 3 2 62 3 2 2" xfId="6862" xr:uid="{00000000-0005-0000-0000-000045180000}"/>
    <cellStyle name="Normal 3 2 62 3 2 2 2" xfId="6863" xr:uid="{00000000-0005-0000-0000-000046180000}"/>
    <cellStyle name="Normal 3 2 62 3 2 3" xfId="6864" xr:uid="{00000000-0005-0000-0000-000047180000}"/>
    <cellStyle name="Normal 3 2 62 3 2 3 2" xfId="6865" xr:uid="{00000000-0005-0000-0000-000048180000}"/>
    <cellStyle name="Normal 3 2 62 3 2 4" xfId="6866" xr:uid="{00000000-0005-0000-0000-000049180000}"/>
    <cellStyle name="Normal 3 2 62 3 3" xfId="6867" xr:uid="{00000000-0005-0000-0000-00004A180000}"/>
    <cellStyle name="Normal 3 2 62 3 3 2" xfId="6868" xr:uid="{00000000-0005-0000-0000-00004B180000}"/>
    <cellStyle name="Normal 3 2 62 3 4" xfId="6869" xr:uid="{00000000-0005-0000-0000-00004C180000}"/>
    <cellStyle name="Normal 3 2 62 3 4 2" xfId="6870" xr:uid="{00000000-0005-0000-0000-00004D180000}"/>
    <cellStyle name="Normal 3 2 62 3 5" xfId="6871" xr:uid="{00000000-0005-0000-0000-00004E180000}"/>
    <cellStyle name="Normal 3 2 62 3 6" xfId="9614" xr:uid="{3B007B27-F5FB-4E9F-A0E2-E6E221B4BEEB}"/>
    <cellStyle name="Normal 3 2 62 4" xfId="6872" xr:uid="{00000000-0005-0000-0000-00004F180000}"/>
    <cellStyle name="Normal 3 2 62 4 2" xfId="6873" xr:uid="{00000000-0005-0000-0000-000050180000}"/>
    <cellStyle name="Normal 3 2 62 4 2 2" xfId="6874" xr:uid="{00000000-0005-0000-0000-000051180000}"/>
    <cellStyle name="Normal 3 2 62 4 3" xfId="6875" xr:uid="{00000000-0005-0000-0000-000052180000}"/>
    <cellStyle name="Normal 3 2 62 4 3 2" xfId="6876" xr:uid="{00000000-0005-0000-0000-000053180000}"/>
    <cellStyle name="Normal 3 2 62 4 4" xfId="6877" xr:uid="{00000000-0005-0000-0000-000054180000}"/>
    <cellStyle name="Normal 3 2 62 5" xfId="6878" xr:uid="{00000000-0005-0000-0000-000055180000}"/>
    <cellStyle name="Normal 3 2 62 5 2" xfId="6879" xr:uid="{00000000-0005-0000-0000-000056180000}"/>
    <cellStyle name="Normal 3 2 62 6" xfId="6880" xr:uid="{00000000-0005-0000-0000-000057180000}"/>
    <cellStyle name="Normal 3 2 62 6 2" xfId="6881" xr:uid="{00000000-0005-0000-0000-000058180000}"/>
    <cellStyle name="Normal 3 2 62 7" xfId="6882" xr:uid="{00000000-0005-0000-0000-000059180000}"/>
    <cellStyle name="Normal 3 2 62 8" xfId="9254" xr:uid="{DDE1B5EA-7D64-4C1C-A5E8-4A86CC9029A9}"/>
    <cellStyle name="Normal 3 2 63" xfId="409" xr:uid="{00000000-0005-0000-0000-00005A180000}"/>
    <cellStyle name="Normal 3 2 63 2" xfId="410" xr:uid="{00000000-0005-0000-0000-00005B180000}"/>
    <cellStyle name="Normal 3 2 63 2 2" xfId="6883" xr:uid="{00000000-0005-0000-0000-00005C180000}"/>
    <cellStyle name="Normal 3 2 63 2 2 2" xfId="6884" xr:uid="{00000000-0005-0000-0000-00005D180000}"/>
    <cellStyle name="Normal 3 2 63 2 2 2 2" xfId="6885" xr:uid="{00000000-0005-0000-0000-00005E180000}"/>
    <cellStyle name="Normal 3 2 63 2 2 2 2 2" xfId="6886" xr:uid="{00000000-0005-0000-0000-00005F180000}"/>
    <cellStyle name="Normal 3 2 63 2 2 2 3" xfId="6887" xr:uid="{00000000-0005-0000-0000-000060180000}"/>
    <cellStyle name="Normal 3 2 63 2 2 2 3 2" xfId="6888" xr:uid="{00000000-0005-0000-0000-000061180000}"/>
    <cellStyle name="Normal 3 2 63 2 2 2 4" xfId="6889" xr:uid="{00000000-0005-0000-0000-000062180000}"/>
    <cellStyle name="Normal 3 2 63 2 2 3" xfId="6890" xr:uid="{00000000-0005-0000-0000-000063180000}"/>
    <cellStyle name="Normal 3 2 63 2 2 3 2" xfId="6891" xr:uid="{00000000-0005-0000-0000-000064180000}"/>
    <cellStyle name="Normal 3 2 63 2 2 4" xfId="6892" xr:uid="{00000000-0005-0000-0000-000065180000}"/>
    <cellStyle name="Normal 3 2 63 2 2 4 2" xfId="6893" xr:uid="{00000000-0005-0000-0000-000066180000}"/>
    <cellStyle name="Normal 3 2 63 2 2 5" xfId="6894" xr:uid="{00000000-0005-0000-0000-000067180000}"/>
    <cellStyle name="Normal 3 2 63 2 2 6" xfId="9617" xr:uid="{4FAA8F06-9054-4042-AB9E-4656B77FAB81}"/>
    <cellStyle name="Normal 3 2 63 2 3" xfId="6895" xr:uid="{00000000-0005-0000-0000-000068180000}"/>
    <cellStyle name="Normal 3 2 63 2 3 2" xfId="6896" xr:uid="{00000000-0005-0000-0000-000069180000}"/>
    <cellStyle name="Normal 3 2 63 2 3 2 2" xfId="6897" xr:uid="{00000000-0005-0000-0000-00006A180000}"/>
    <cellStyle name="Normal 3 2 63 2 3 3" xfId="6898" xr:uid="{00000000-0005-0000-0000-00006B180000}"/>
    <cellStyle name="Normal 3 2 63 2 3 3 2" xfId="6899" xr:uid="{00000000-0005-0000-0000-00006C180000}"/>
    <cellStyle name="Normal 3 2 63 2 3 4" xfId="6900" xr:uid="{00000000-0005-0000-0000-00006D180000}"/>
    <cellStyle name="Normal 3 2 63 2 4" xfId="6901" xr:uid="{00000000-0005-0000-0000-00006E180000}"/>
    <cellStyle name="Normal 3 2 63 2 4 2" xfId="6902" xr:uid="{00000000-0005-0000-0000-00006F180000}"/>
    <cellStyle name="Normal 3 2 63 2 5" xfId="6903" xr:uid="{00000000-0005-0000-0000-000070180000}"/>
    <cellStyle name="Normal 3 2 63 2 5 2" xfId="6904" xr:uid="{00000000-0005-0000-0000-000071180000}"/>
    <cellStyle name="Normal 3 2 63 2 6" xfId="6905" xr:uid="{00000000-0005-0000-0000-000072180000}"/>
    <cellStyle name="Normal 3 2 63 2 7" xfId="9257" xr:uid="{697D790A-DD29-4D8E-9EF7-4F32B0EA7E72}"/>
    <cellStyle name="Normal 3 2 63 3" xfId="6906" xr:uid="{00000000-0005-0000-0000-000073180000}"/>
    <cellStyle name="Normal 3 2 63 3 2" xfId="6907" xr:uid="{00000000-0005-0000-0000-000074180000}"/>
    <cellStyle name="Normal 3 2 63 3 2 2" xfId="6908" xr:uid="{00000000-0005-0000-0000-000075180000}"/>
    <cellStyle name="Normal 3 2 63 3 2 2 2" xfId="6909" xr:uid="{00000000-0005-0000-0000-000076180000}"/>
    <cellStyle name="Normal 3 2 63 3 2 3" xfId="6910" xr:uid="{00000000-0005-0000-0000-000077180000}"/>
    <cellStyle name="Normal 3 2 63 3 2 3 2" xfId="6911" xr:uid="{00000000-0005-0000-0000-000078180000}"/>
    <cellStyle name="Normal 3 2 63 3 2 4" xfId="6912" xr:uid="{00000000-0005-0000-0000-000079180000}"/>
    <cellStyle name="Normal 3 2 63 3 3" xfId="6913" xr:uid="{00000000-0005-0000-0000-00007A180000}"/>
    <cellStyle name="Normal 3 2 63 3 3 2" xfId="6914" xr:uid="{00000000-0005-0000-0000-00007B180000}"/>
    <cellStyle name="Normal 3 2 63 3 4" xfId="6915" xr:uid="{00000000-0005-0000-0000-00007C180000}"/>
    <cellStyle name="Normal 3 2 63 3 4 2" xfId="6916" xr:uid="{00000000-0005-0000-0000-00007D180000}"/>
    <cellStyle name="Normal 3 2 63 3 5" xfId="6917" xr:uid="{00000000-0005-0000-0000-00007E180000}"/>
    <cellStyle name="Normal 3 2 63 3 6" xfId="9616" xr:uid="{3FFF91A3-E9FA-445D-9589-3D70E85F548E}"/>
    <cellStyle name="Normal 3 2 63 4" xfId="6918" xr:uid="{00000000-0005-0000-0000-00007F180000}"/>
    <cellStyle name="Normal 3 2 63 4 2" xfId="6919" xr:uid="{00000000-0005-0000-0000-000080180000}"/>
    <cellStyle name="Normal 3 2 63 4 2 2" xfId="6920" xr:uid="{00000000-0005-0000-0000-000081180000}"/>
    <cellStyle name="Normal 3 2 63 4 3" xfId="6921" xr:uid="{00000000-0005-0000-0000-000082180000}"/>
    <cellStyle name="Normal 3 2 63 4 3 2" xfId="6922" xr:uid="{00000000-0005-0000-0000-000083180000}"/>
    <cellStyle name="Normal 3 2 63 4 4" xfId="6923" xr:uid="{00000000-0005-0000-0000-000084180000}"/>
    <cellStyle name="Normal 3 2 63 5" xfId="6924" xr:uid="{00000000-0005-0000-0000-000085180000}"/>
    <cellStyle name="Normal 3 2 63 5 2" xfId="6925" xr:uid="{00000000-0005-0000-0000-000086180000}"/>
    <cellStyle name="Normal 3 2 63 6" xfId="6926" xr:uid="{00000000-0005-0000-0000-000087180000}"/>
    <cellStyle name="Normal 3 2 63 6 2" xfId="6927" xr:uid="{00000000-0005-0000-0000-000088180000}"/>
    <cellStyle name="Normal 3 2 63 7" xfId="6928" xr:uid="{00000000-0005-0000-0000-000089180000}"/>
    <cellStyle name="Normal 3 2 63 8" xfId="9256" xr:uid="{97BDD77B-4138-48FA-A015-C0B861DA139D}"/>
    <cellStyle name="Normal 3 2 64" xfId="411" xr:uid="{00000000-0005-0000-0000-00008A180000}"/>
    <cellStyle name="Normal 3 2 64 2" xfId="412" xr:uid="{00000000-0005-0000-0000-00008B180000}"/>
    <cellStyle name="Normal 3 2 64 2 2" xfId="6929" xr:uid="{00000000-0005-0000-0000-00008C180000}"/>
    <cellStyle name="Normal 3 2 64 2 2 2" xfId="6930" xr:uid="{00000000-0005-0000-0000-00008D180000}"/>
    <cellStyle name="Normal 3 2 64 2 2 2 2" xfId="6931" xr:uid="{00000000-0005-0000-0000-00008E180000}"/>
    <cellStyle name="Normal 3 2 64 2 2 2 2 2" xfId="6932" xr:uid="{00000000-0005-0000-0000-00008F180000}"/>
    <cellStyle name="Normal 3 2 64 2 2 2 3" xfId="6933" xr:uid="{00000000-0005-0000-0000-000090180000}"/>
    <cellStyle name="Normal 3 2 64 2 2 2 3 2" xfId="6934" xr:uid="{00000000-0005-0000-0000-000091180000}"/>
    <cellStyle name="Normal 3 2 64 2 2 2 4" xfId="6935" xr:uid="{00000000-0005-0000-0000-000092180000}"/>
    <cellStyle name="Normal 3 2 64 2 2 3" xfId="6936" xr:uid="{00000000-0005-0000-0000-000093180000}"/>
    <cellStyle name="Normal 3 2 64 2 2 3 2" xfId="6937" xr:uid="{00000000-0005-0000-0000-000094180000}"/>
    <cellStyle name="Normal 3 2 64 2 2 4" xfId="6938" xr:uid="{00000000-0005-0000-0000-000095180000}"/>
    <cellStyle name="Normal 3 2 64 2 2 4 2" xfId="6939" xr:uid="{00000000-0005-0000-0000-000096180000}"/>
    <cellStyle name="Normal 3 2 64 2 2 5" xfId="6940" xr:uid="{00000000-0005-0000-0000-000097180000}"/>
    <cellStyle name="Normal 3 2 64 2 2 6" xfId="9619" xr:uid="{32C4F45D-505F-4D64-8E72-6D7E98C38216}"/>
    <cellStyle name="Normal 3 2 64 2 3" xfId="6941" xr:uid="{00000000-0005-0000-0000-000098180000}"/>
    <cellStyle name="Normal 3 2 64 2 3 2" xfId="6942" xr:uid="{00000000-0005-0000-0000-000099180000}"/>
    <cellStyle name="Normal 3 2 64 2 3 2 2" xfId="6943" xr:uid="{00000000-0005-0000-0000-00009A180000}"/>
    <cellStyle name="Normal 3 2 64 2 3 3" xfId="6944" xr:uid="{00000000-0005-0000-0000-00009B180000}"/>
    <cellStyle name="Normal 3 2 64 2 3 3 2" xfId="6945" xr:uid="{00000000-0005-0000-0000-00009C180000}"/>
    <cellStyle name="Normal 3 2 64 2 3 4" xfId="6946" xr:uid="{00000000-0005-0000-0000-00009D180000}"/>
    <cellStyle name="Normal 3 2 64 2 4" xfId="6947" xr:uid="{00000000-0005-0000-0000-00009E180000}"/>
    <cellStyle name="Normal 3 2 64 2 4 2" xfId="6948" xr:uid="{00000000-0005-0000-0000-00009F180000}"/>
    <cellStyle name="Normal 3 2 64 2 5" xfId="6949" xr:uid="{00000000-0005-0000-0000-0000A0180000}"/>
    <cellStyle name="Normal 3 2 64 2 5 2" xfId="6950" xr:uid="{00000000-0005-0000-0000-0000A1180000}"/>
    <cellStyle name="Normal 3 2 64 2 6" xfId="6951" xr:uid="{00000000-0005-0000-0000-0000A2180000}"/>
    <cellStyle name="Normal 3 2 64 2 7" xfId="9259" xr:uid="{BF2EBEAA-B11B-413F-9365-3D3C31B13178}"/>
    <cellStyle name="Normal 3 2 64 3" xfId="6952" xr:uid="{00000000-0005-0000-0000-0000A3180000}"/>
    <cellStyle name="Normal 3 2 64 3 2" xfId="6953" xr:uid="{00000000-0005-0000-0000-0000A4180000}"/>
    <cellStyle name="Normal 3 2 64 3 2 2" xfId="6954" xr:uid="{00000000-0005-0000-0000-0000A5180000}"/>
    <cellStyle name="Normal 3 2 64 3 2 2 2" xfId="6955" xr:uid="{00000000-0005-0000-0000-0000A6180000}"/>
    <cellStyle name="Normal 3 2 64 3 2 3" xfId="6956" xr:uid="{00000000-0005-0000-0000-0000A7180000}"/>
    <cellStyle name="Normal 3 2 64 3 2 3 2" xfId="6957" xr:uid="{00000000-0005-0000-0000-0000A8180000}"/>
    <cellStyle name="Normal 3 2 64 3 2 4" xfId="6958" xr:uid="{00000000-0005-0000-0000-0000A9180000}"/>
    <cellStyle name="Normal 3 2 64 3 3" xfId="6959" xr:uid="{00000000-0005-0000-0000-0000AA180000}"/>
    <cellStyle name="Normal 3 2 64 3 3 2" xfId="6960" xr:uid="{00000000-0005-0000-0000-0000AB180000}"/>
    <cellStyle name="Normal 3 2 64 3 4" xfId="6961" xr:uid="{00000000-0005-0000-0000-0000AC180000}"/>
    <cellStyle name="Normal 3 2 64 3 4 2" xfId="6962" xr:uid="{00000000-0005-0000-0000-0000AD180000}"/>
    <cellStyle name="Normal 3 2 64 3 5" xfId="6963" xr:uid="{00000000-0005-0000-0000-0000AE180000}"/>
    <cellStyle name="Normal 3 2 64 3 6" xfId="9618" xr:uid="{CE5BDD40-83FD-42FB-8B1F-535C689F2846}"/>
    <cellStyle name="Normal 3 2 64 4" xfId="6964" xr:uid="{00000000-0005-0000-0000-0000AF180000}"/>
    <cellStyle name="Normal 3 2 64 4 2" xfId="6965" xr:uid="{00000000-0005-0000-0000-0000B0180000}"/>
    <cellStyle name="Normal 3 2 64 4 2 2" xfId="6966" xr:uid="{00000000-0005-0000-0000-0000B1180000}"/>
    <cellStyle name="Normal 3 2 64 4 3" xfId="6967" xr:uid="{00000000-0005-0000-0000-0000B2180000}"/>
    <cellStyle name="Normal 3 2 64 4 3 2" xfId="6968" xr:uid="{00000000-0005-0000-0000-0000B3180000}"/>
    <cellStyle name="Normal 3 2 64 4 4" xfId="6969" xr:uid="{00000000-0005-0000-0000-0000B4180000}"/>
    <cellStyle name="Normal 3 2 64 5" xfId="6970" xr:uid="{00000000-0005-0000-0000-0000B5180000}"/>
    <cellStyle name="Normal 3 2 64 5 2" xfId="6971" xr:uid="{00000000-0005-0000-0000-0000B6180000}"/>
    <cellStyle name="Normal 3 2 64 6" xfId="6972" xr:uid="{00000000-0005-0000-0000-0000B7180000}"/>
    <cellStyle name="Normal 3 2 64 6 2" xfId="6973" xr:uid="{00000000-0005-0000-0000-0000B8180000}"/>
    <cellStyle name="Normal 3 2 64 7" xfId="6974" xr:uid="{00000000-0005-0000-0000-0000B9180000}"/>
    <cellStyle name="Normal 3 2 64 8" xfId="9258" xr:uid="{942AB71C-5D74-4C06-8A71-F03198574B6E}"/>
    <cellStyle name="Normal 3 2 65" xfId="413" xr:uid="{00000000-0005-0000-0000-0000BA180000}"/>
    <cellStyle name="Normal 3 2 65 2" xfId="414" xr:uid="{00000000-0005-0000-0000-0000BB180000}"/>
    <cellStyle name="Normal 3 2 65 2 2" xfId="6975" xr:uid="{00000000-0005-0000-0000-0000BC180000}"/>
    <cellStyle name="Normal 3 2 65 2 2 2" xfId="6976" xr:uid="{00000000-0005-0000-0000-0000BD180000}"/>
    <cellStyle name="Normal 3 2 65 2 2 2 2" xfId="6977" xr:uid="{00000000-0005-0000-0000-0000BE180000}"/>
    <cellStyle name="Normal 3 2 65 2 2 2 2 2" xfId="6978" xr:uid="{00000000-0005-0000-0000-0000BF180000}"/>
    <cellStyle name="Normal 3 2 65 2 2 2 3" xfId="6979" xr:uid="{00000000-0005-0000-0000-0000C0180000}"/>
    <cellStyle name="Normal 3 2 65 2 2 2 3 2" xfId="6980" xr:uid="{00000000-0005-0000-0000-0000C1180000}"/>
    <cellStyle name="Normal 3 2 65 2 2 2 4" xfId="6981" xr:uid="{00000000-0005-0000-0000-0000C2180000}"/>
    <cellStyle name="Normal 3 2 65 2 2 3" xfId="6982" xr:uid="{00000000-0005-0000-0000-0000C3180000}"/>
    <cellStyle name="Normal 3 2 65 2 2 3 2" xfId="6983" xr:uid="{00000000-0005-0000-0000-0000C4180000}"/>
    <cellStyle name="Normal 3 2 65 2 2 4" xfId="6984" xr:uid="{00000000-0005-0000-0000-0000C5180000}"/>
    <cellStyle name="Normal 3 2 65 2 2 4 2" xfId="6985" xr:uid="{00000000-0005-0000-0000-0000C6180000}"/>
    <cellStyle name="Normal 3 2 65 2 2 5" xfId="6986" xr:uid="{00000000-0005-0000-0000-0000C7180000}"/>
    <cellStyle name="Normal 3 2 65 2 2 6" xfId="9621" xr:uid="{173A4CC5-A169-4CAD-9A18-B5D4BCAAF22F}"/>
    <cellStyle name="Normal 3 2 65 2 3" xfId="6987" xr:uid="{00000000-0005-0000-0000-0000C8180000}"/>
    <cellStyle name="Normal 3 2 65 2 3 2" xfId="6988" xr:uid="{00000000-0005-0000-0000-0000C9180000}"/>
    <cellStyle name="Normal 3 2 65 2 3 2 2" xfId="6989" xr:uid="{00000000-0005-0000-0000-0000CA180000}"/>
    <cellStyle name="Normal 3 2 65 2 3 3" xfId="6990" xr:uid="{00000000-0005-0000-0000-0000CB180000}"/>
    <cellStyle name="Normal 3 2 65 2 3 3 2" xfId="6991" xr:uid="{00000000-0005-0000-0000-0000CC180000}"/>
    <cellStyle name="Normal 3 2 65 2 3 4" xfId="6992" xr:uid="{00000000-0005-0000-0000-0000CD180000}"/>
    <cellStyle name="Normal 3 2 65 2 4" xfId="6993" xr:uid="{00000000-0005-0000-0000-0000CE180000}"/>
    <cellStyle name="Normal 3 2 65 2 4 2" xfId="6994" xr:uid="{00000000-0005-0000-0000-0000CF180000}"/>
    <cellStyle name="Normal 3 2 65 2 5" xfId="6995" xr:uid="{00000000-0005-0000-0000-0000D0180000}"/>
    <cellStyle name="Normal 3 2 65 2 5 2" xfId="6996" xr:uid="{00000000-0005-0000-0000-0000D1180000}"/>
    <cellStyle name="Normal 3 2 65 2 6" xfId="6997" xr:uid="{00000000-0005-0000-0000-0000D2180000}"/>
    <cellStyle name="Normal 3 2 65 2 7" xfId="9261" xr:uid="{E3AA9BBF-72B2-4A48-BE82-E3BE8D50AD74}"/>
    <cellStyle name="Normal 3 2 65 3" xfId="6998" xr:uid="{00000000-0005-0000-0000-0000D3180000}"/>
    <cellStyle name="Normal 3 2 65 3 2" xfId="6999" xr:uid="{00000000-0005-0000-0000-0000D4180000}"/>
    <cellStyle name="Normal 3 2 65 3 2 2" xfId="7000" xr:uid="{00000000-0005-0000-0000-0000D5180000}"/>
    <cellStyle name="Normal 3 2 65 3 2 2 2" xfId="7001" xr:uid="{00000000-0005-0000-0000-0000D6180000}"/>
    <cellStyle name="Normal 3 2 65 3 2 3" xfId="7002" xr:uid="{00000000-0005-0000-0000-0000D7180000}"/>
    <cellStyle name="Normal 3 2 65 3 2 3 2" xfId="7003" xr:uid="{00000000-0005-0000-0000-0000D8180000}"/>
    <cellStyle name="Normal 3 2 65 3 2 4" xfId="7004" xr:uid="{00000000-0005-0000-0000-0000D9180000}"/>
    <cellStyle name="Normal 3 2 65 3 3" xfId="7005" xr:uid="{00000000-0005-0000-0000-0000DA180000}"/>
    <cellStyle name="Normal 3 2 65 3 3 2" xfId="7006" xr:uid="{00000000-0005-0000-0000-0000DB180000}"/>
    <cellStyle name="Normal 3 2 65 3 4" xfId="7007" xr:uid="{00000000-0005-0000-0000-0000DC180000}"/>
    <cellStyle name="Normal 3 2 65 3 4 2" xfId="7008" xr:uid="{00000000-0005-0000-0000-0000DD180000}"/>
    <cellStyle name="Normal 3 2 65 3 5" xfId="7009" xr:uid="{00000000-0005-0000-0000-0000DE180000}"/>
    <cellStyle name="Normal 3 2 65 3 6" xfId="9620" xr:uid="{8E961E83-BA67-48FD-B516-5DE3F653789C}"/>
    <cellStyle name="Normal 3 2 65 4" xfId="7010" xr:uid="{00000000-0005-0000-0000-0000DF180000}"/>
    <cellStyle name="Normal 3 2 65 4 2" xfId="7011" xr:uid="{00000000-0005-0000-0000-0000E0180000}"/>
    <cellStyle name="Normal 3 2 65 4 2 2" xfId="7012" xr:uid="{00000000-0005-0000-0000-0000E1180000}"/>
    <cellStyle name="Normal 3 2 65 4 3" xfId="7013" xr:uid="{00000000-0005-0000-0000-0000E2180000}"/>
    <cellStyle name="Normal 3 2 65 4 3 2" xfId="7014" xr:uid="{00000000-0005-0000-0000-0000E3180000}"/>
    <cellStyle name="Normal 3 2 65 4 4" xfId="7015" xr:uid="{00000000-0005-0000-0000-0000E4180000}"/>
    <cellStyle name="Normal 3 2 65 5" xfId="7016" xr:uid="{00000000-0005-0000-0000-0000E5180000}"/>
    <cellStyle name="Normal 3 2 65 5 2" xfId="7017" xr:uid="{00000000-0005-0000-0000-0000E6180000}"/>
    <cellStyle name="Normal 3 2 65 6" xfId="7018" xr:uid="{00000000-0005-0000-0000-0000E7180000}"/>
    <cellStyle name="Normal 3 2 65 6 2" xfId="7019" xr:uid="{00000000-0005-0000-0000-0000E8180000}"/>
    <cellStyle name="Normal 3 2 65 7" xfId="7020" xr:uid="{00000000-0005-0000-0000-0000E9180000}"/>
    <cellStyle name="Normal 3 2 65 8" xfId="9260" xr:uid="{8C4D16D4-F78C-461B-9C36-02AEE6A30E4C}"/>
    <cellStyle name="Normal 3 2 66" xfId="415" xr:uid="{00000000-0005-0000-0000-0000EA180000}"/>
    <cellStyle name="Normal 3 2 66 2" xfId="416" xr:uid="{00000000-0005-0000-0000-0000EB180000}"/>
    <cellStyle name="Normal 3 2 66 2 2" xfId="7021" xr:uid="{00000000-0005-0000-0000-0000EC180000}"/>
    <cellStyle name="Normal 3 2 66 2 2 2" xfId="7022" xr:uid="{00000000-0005-0000-0000-0000ED180000}"/>
    <cellStyle name="Normal 3 2 66 2 2 2 2" xfId="7023" xr:uid="{00000000-0005-0000-0000-0000EE180000}"/>
    <cellStyle name="Normal 3 2 66 2 2 2 2 2" xfId="7024" xr:uid="{00000000-0005-0000-0000-0000EF180000}"/>
    <cellStyle name="Normal 3 2 66 2 2 2 3" xfId="7025" xr:uid="{00000000-0005-0000-0000-0000F0180000}"/>
    <cellStyle name="Normal 3 2 66 2 2 2 3 2" xfId="7026" xr:uid="{00000000-0005-0000-0000-0000F1180000}"/>
    <cellStyle name="Normal 3 2 66 2 2 2 4" xfId="7027" xr:uid="{00000000-0005-0000-0000-0000F2180000}"/>
    <cellStyle name="Normal 3 2 66 2 2 3" xfId="7028" xr:uid="{00000000-0005-0000-0000-0000F3180000}"/>
    <cellStyle name="Normal 3 2 66 2 2 3 2" xfId="7029" xr:uid="{00000000-0005-0000-0000-0000F4180000}"/>
    <cellStyle name="Normal 3 2 66 2 2 4" xfId="7030" xr:uid="{00000000-0005-0000-0000-0000F5180000}"/>
    <cellStyle name="Normal 3 2 66 2 2 4 2" xfId="7031" xr:uid="{00000000-0005-0000-0000-0000F6180000}"/>
    <cellStyle name="Normal 3 2 66 2 2 5" xfId="7032" xr:uid="{00000000-0005-0000-0000-0000F7180000}"/>
    <cellStyle name="Normal 3 2 66 2 2 6" xfId="9623" xr:uid="{E19D75AC-46D9-41E4-AA80-9159B2AAA0E4}"/>
    <cellStyle name="Normal 3 2 66 2 3" xfId="7033" xr:uid="{00000000-0005-0000-0000-0000F8180000}"/>
    <cellStyle name="Normal 3 2 66 2 3 2" xfId="7034" xr:uid="{00000000-0005-0000-0000-0000F9180000}"/>
    <cellStyle name="Normal 3 2 66 2 3 2 2" xfId="7035" xr:uid="{00000000-0005-0000-0000-0000FA180000}"/>
    <cellStyle name="Normal 3 2 66 2 3 3" xfId="7036" xr:uid="{00000000-0005-0000-0000-0000FB180000}"/>
    <cellStyle name="Normal 3 2 66 2 3 3 2" xfId="7037" xr:uid="{00000000-0005-0000-0000-0000FC180000}"/>
    <cellStyle name="Normal 3 2 66 2 3 4" xfId="7038" xr:uid="{00000000-0005-0000-0000-0000FD180000}"/>
    <cellStyle name="Normal 3 2 66 2 4" xfId="7039" xr:uid="{00000000-0005-0000-0000-0000FE180000}"/>
    <cellStyle name="Normal 3 2 66 2 4 2" xfId="7040" xr:uid="{00000000-0005-0000-0000-0000FF180000}"/>
    <cellStyle name="Normal 3 2 66 2 5" xfId="7041" xr:uid="{00000000-0005-0000-0000-000000190000}"/>
    <cellStyle name="Normal 3 2 66 2 5 2" xfId="7042" xr:uid="{00000000-0005-0000-0000-000001190000}"/>
    <cellStyle name="Normal 3 2 66 2 6" xfId="7043" xr:uid="{00000000-0005-0000-0000-000002190000}"/>
    <cellStyle name="Normal 3 2 66 2 7" xfId="9263" xr:uid="{C1A75AA0-D3AD-4650-8BCA-7B301F90E333}"/>
    <cellStyle name="Normal 3 2 66 3" xfId="7044" xr:uid="{00000000-0005-0000-0000-000003190000}"/>
    <cellStyle name="Normal 3 2 66 3 2" xfId="7045" xr:uid="{00000000-0005-0000-0000-000004190000}"/>
    <cellStyle name="Normal 3 2 66 3 2 2" xfId="7046" xr:uid="{00000000-0005-0000-0000-000005190000}"/>
    <cellStyle name="Normal 3 2 66 3 2 2 2" xfId="7047" xr:uid="{00000000-0005-0000-0000-000006190000}"/>
    <cellStyle name="Normal 3 2 66 3 2 3" xfId="7048" xr:uid="{00000000-0005-0000-0000-000007190000}"/>
    <cellStyle name="Normal 3 2 66 3 2 3 2" xfId="7049" xr:uid="{00000000-0005-0000-0000-000008190000}"/>
    <cellStyle name="Normal 3 2 66 3 2 4" xfId="7050" xr:uid="{00000000-0005-0000-0000-000009190000}"/>
    <cellStyle name="Normal 3 2 66 3 3" xfId="7051" xr:uid="{00000000-0005-0000-0000-00000A190000}"/>
    <cellStyle name="Normal 3 2 66 3 3 2" xfId="7052" xr:uid="{00000000-0005-0000-0000-00000B190000}"/>
    <cellStyle name="Normal 3 2 66 3 4" xfId="7053" xr:uid="{00000000-0005-0000-0000-00000C190000}"/>
    <cellStyle name="Normal 3 2 66 3 4 2" xfId="7054" xr:uid="{00000000-0005-0000-0000-00000D190000}"/>
    <cellStyle name="Normal 3 2 66 3 5" xfId="7055" xr:uid="{00000000-0005-0000-0000-00000E190000}"/>
    <cellStyle name="Normal 3 2 66 3 6" xfId="9622" xr:uid="{25A74E21-EE2A-4160-AD41-10FF9F578ADF}"/>
    <cellStyle name="Normal 3 2 66 4" xfId="7056" xr:uid="{00000000-0005-0000-0000-00000F190000}"/>
    <cellStyle name="Normal 3 2 66 4 2" xfId="7057" xr:uid="{00000000-0005-0000-0000-000010190000}"/>
    <cellStyle name="Normal 3 2 66 4 2 2" xfId="7058" xr:uid="{00000000-0005-0000-0000-000011190000}"/>
    <cellStyle name="Normal 3 2 66 4 3" xfId="7059" xr:uid="{00000000-0005-0000-0000-000012190000}"/>
    <cellStyle name="Normal 3 2 66 4 3 2" xfId="7060" xr:uid="{00000000-0005-0000-0000-000013190000}"/>
    <cellStyle name="Normal 3 2 66 4 4" xfId="7061" xr:uid="{00000000-0005-0000-0000-000014190000}"/>
    <cellStyle name="Normal 3 2 66 5" xfId="7062" xr:uid="{00000000-0005-0000-0000-000015190000}"/>
    <cellStyle name="Normal 3 2 66 5 2" xfId="7063" xr:uid="{00000000-0005-0000-0000-000016190000}"/>
    <cellStyle name="Normal 3 2 66 6" xfId="7064" xr:uid="{00000000-0005-0000-0000-000017190000}"/>
    <cellStyle name="Normal 3 2 66 6 2" xfId="7065" xr:uid="{00000000-0005-0000-0000-000018190000}"/>
    <cellStyle name="Normal 3 2 66 7" xfId="7066" xr:uid="{00000000-0005-0000-0000-000019190000}"/>
    <cellStyle name="Normal 3 2 66 8" xfId="9262" xr:uid="{1D932107-D6A5-4FB5-9DA8-1192C08B1A18}"/>
    <cellStyle name="Normal 3 2 67" xfId="417" xr:uid="{00000000-0005-0000-0000-00001A190000}"/>
    <cellStyle name="Normal 3 2 67 2" xfId="418" xr:uid="{00000000-0005-0000-0000-00001B190000}"/>
    <cellStyle name="Normal 3 2 67 2 2" xfId="7067" xr:uid="{00000000-0005-0000-0000-00001C190000}"/>
    <cellStyle name="Normal 3 2 67 2 2 2" xfId="7068" xr:uid="{00000000-0005-0000-0000-00001D190000}"/>
    <cellStyle name="Normal 3 2 67 2 2 2 2" xfId="7069" xr:uid="{00000000-0005-0000-0000-00001E190000}"/>
    <cellStyle name="Normal 3 2 67 2 2 2 2 2" xfId="7070" xr:uid="{00000000-0005-0000-0000-00001F190000}"/>
    <cellStyle name="Normal 3 2 67 2 2 2 3" xfId="7071" xr:uid="{00000000-0005-0000-0000-000020190000}"/>
    <cellStyle name="Normal 3 2 67 2 2 2 3 2" xfId="7072" xr:uid="{00000000-0005-0000-0000-000021190000}"/>
    <cellStyle name="Normal 3 2 67 2 2 2 4" xfId="7073" xr:uid="{00000000-0005-0000-0000-000022190000}"/>
    <cellStyle name="Normal 3 2 67 2 2 3" xfId="7074" xr:uid="{00000000-0005-0000-0000-000023190000}"/>
    <cellStyle name="Normal 3 2 67 2 2 3 2" xfId="7075" xr:uid="{00000000-0005-0000-0000-000024190000}"/>
    <cellStyle name="Normal 3 2 67 2 2 4" xfId="7076" xr:uid="{00000000-0005-0000-0000-000025190000}"/>
    <cellStyle name="Normal 3 2 67 2 2 4 2" xfId="7077" xr:uid="{00000000-0005-0000-0000-000026190000}"/>
    <cellStyle name="Normal 3 2 67 2 2 5" xfId="7078" xr:uid="{00000000-0005-0000-0000-000027190000}"/>
    <cellStyle name="Normal 3 2 67 2 2 6" xfId="9625" xr:uid="{10960DCE-A7E1-4B61-A546-40C58D805C08}"/>
    <cellStyle name="Normal 3 2 67 2 3" xfId="7079" xr:uid="{00000000-0005-0000-0000-000028190000}"/>
    <cellStyle name="Normal 3 2 67 2 3 2" xfId="7080" xr:uid="{00000000-0005-0000-0000-000029190000}"/>
    <cellStyle name="Normal 3 2 67 2 3 2 2" xfId="7081" xr:uid="{00000000-0005-0000-0000-00002A190000}"/>
    <cellStyle name="Normal 3 2 67 2 3 3" xfId="7082" xr:uid="{00000000-0005-0000-0000-00002B190000}"/>
    <cellStyle name="Normal 3 2 67 2 3 3 2" xfId="7083" xr:uid="{00000000-0005-0000-0000-00002C190000}"/>
    <cellStyle name="Normal 3 2 67 2 3 4" xfId="7084" xr:uid="{00000000-0005-0000-0000-00002D190000}"/>
    <cellStyle name="Normal 3 2 67 2 4" xfId="7085" xr:uid="{00000000-0005-0000-0000-00002E190000}"/>
    <cellStyle name="Normal 3 2 67 2 4 2" xfId="7086" xr:uid="{00000000-0005-0000-0000-00002F190000}"/>
    <cellStyle name="Normal 3 2 67 2 5" xfId="7087" xr:uid="{00000000-0005-0000-0000-000030190000}"/>
    <cellStyle name="Normal 3 2 67 2 5 2" xfId="7088" xr:uid="{00000000-0005-0000-0000-000031190000}"/>
    <cellStyle name="Normal 3 2 67 2 6" xfId="7089" xr:uid="{00000000-0005-0000-0000-000032190000}"/>
    <cellStyle name="Normal 3 2 67 2 7" xfId="9265" xr:uid="{5B8A6709-B2E3-429B-BB46-AA124A63BC6E}"/>
    <cellStyle name="Normal 3 2 67 3" xfId="7090" xr:uid="{00000000-0005-0000-0000-000033190000}"/>
    <cellStyle name="Normal 3 2 67 3 2" xfId="7091" xr:uid="{00000000-0005-0000-0000-000034190000}"/>
    <cellStyle name="Normal 3 2 67 3 2 2" xfId="7092" xr:uid="{00000000-0005-0000-0000-000035190000}"/>
    <cellStyle name="Normal 3 2 67 3 2 2 2" xfId="7093" xr:uid="{00000000-0005-0000-0000-000036190000}"/>
    <cellStyle name="Normal 3 2 67 3 2 3" xfId="7094" xr:uid="{00000000-0005-0000-0000-000037190000}"/>
    <cellStyle name="Normal 3 2 67 3 2 3 2" xfId="7095" xr:uid="{00000000-0005-0000-0000-000038190000}"/>
    <cellStyle name="Normal 3 2 67 3 2 4" xfId="7096" xr:uid="{00000000-0005-0000-0000-000039190000}"/>
    <cellStyle name="Normal 3 2 67 3 3" xfId="7097" xr:uid="{00000000-0005-0000-0000-00003A190000}"/>
    <cellStyle name="Normal 3 2 67 3 3 2" xfId="7098" xr:uid="{00000000-0005-0000-0000-00003B190000}"/>
    <cellStyle name="Normal 3 2 67 3 4" xfId="7099" xr:uid="{00000000-0005-0000-0000-00003C190000}"/>
    <cellStyle name="Normal 3 2 67 3 4 2" xfId="7100" xr:uid="{00000000-0005-0000-0000-00003D190000}"/>
    <cellStyle name="Normal 3 2 67 3 5" xfId="7101" xr:uid="{00000000-0005-0000-0000-00003E190000}"/>
    <cellStyle name="Normal 3 2 67 3 6" xfId="9624" xr:uid="{D592606B-24FF-4D46-B5FE-829751AC74B1}"/>
    <cellStyle name="Normal 3 2 67 4" xfId="7102" xr:uid="{00000000-0005-0000-0000-00003F190000}"/>
    <cellStyle name="Normal 3 2 67 4 2" xfId="7103" xr:uid="{00000000-0005-0000-0000-000040190000}"/>
    <cellStyle name="Normal 3 2 67 4 2 2" xfId="7104" xr:uid="{00000000-0005-0000-0000-000041190000}"/>
    <cellStyle name="Normal 3 2 67 4 3" xfId="7105" xr:uid="{00000000-0005-0000-0000-000042190000}"/>
    <cellStyle name="Normal 3 2 67 4 3 2" xfId="7106" xr:uid="{00000000-0005-0000-0000-000043190000}"/>
    <cellStyle name="Normal 3 2 67 4 4" xfId="7107" xr:uid="{00000000-0005-0000-0000-000044190000}"/>
    <cellStyle name="Normal 3 2 67 5" xfId="7108" xr:uid="{00000000-0005-0000-0000-000045190000}"/>
    <cellStyle name="Normal 3 2 67 5 2" xfId="7109" xr:uid="{00000000-0005-0000-0000-000046190000}"/>
    <cellStyle name="Normal 3 2 67 6" xfId="7110" xr:uid="{00000000-0005-0000-0000-000047190000}"/>
    <cellStyle name="Normal 3 2 67 6 2" xfId="7111" xr:uid="{00000000-0005-0000-0000-000048190000}"/>
    <cellStyle name="Normal 3 2 67 7" xfId="7112" xr:uid="{00000000-0005-0000-0000-000049190000}"/>
    <cellStyle name="Normal 3 2 67 8" xfId="9264" xr:uid="{3ADB4206-E7A3-4A63-BA4F-43EA610FB91F}"/>
    <cellStyle name="Normal 3 2 68" xfId="419" xr:uid="{00000000-0005-0000-0000-00004A190000}"/>
    <cellStyle name="Normal 3 2 68 2" xfId="420" xr:uid="{00000000-0005-0000-0000-00004B190000}"/>
    <cellStyle name="Normal 3 2 68 2 2" xfId="7113" xr:uid="{00000000-0005-0000-0000-00004C190000}"/>
    <cellStyle name="Normal 3 2 68 2 2 2" xfId="7114" xr:uid="{00000000-0005-0000-0000-00004D190000}"/>
    <cellStyle name="Normal 3 2 68 2 2 2 2" xfId="7115" xr:uid="{00000000-0005-0000-0000-00004E190000}"/>
    <cellStyle name="Normal 3 2 68 2 2 2 2 2" xfId="7116" xr:uid="{00000000-0005-0000-0000-00004F190000}"/>
    <cellStyle name="Normal 3 2 68 2 2 2 3" xfId="7117" xr:uid="{00000000-0005-0000-0000-000050190000}"/>
    <cellStyle name="Normal 3 2 68 2 2 2 3 2" xfId="7118" xr:uid="{00000000-0005-0000-0000-000051190000}"/>
    <cellStyle name="Normal 3 2 68 2 2 2 4" xfId="7119" xr:uid="{00000000-0005-0000-0000-000052190000}"/>
    <cellStyle name="Normal 3 2 68 2 2 3" xfId="7120" xr:uid="{00000000-0005-0000-0000-000053190000}"/>
    <cellStyle name="Normal 3 2 68 2 2 3 2" xfId="7121" xr:uid="{00000000-0005-0000-0000-000054190000}"/>
    <cellStyle name="Normal 3 2 68 2 2 4" xfId="7122" xr:uid="{00000000-0005-0000-0000-000055190000}"/>
    <cellStyle name="Normal 3 2 68 2 2 4 2" xfId="7123" xr:uid="{00000000-0005-0000-0000-000056190000}"/>
    <cellStyle name="Normal 3 2 68 2 2 5" xfId="7124" xr:uid="{00000000-0005-0000-0000-000057190000}"/>
    <cellStyle name="Normal 3 2 68 2 2 6" xfId="9627" xr:uid="{F51BAFFC-569F-45B8-A751-1F81214B142B}"/>
    <cellStyle name="Normal 3 2 68 2 3" xfId="7125" xr:uid="{00000000-0005-0000-0000-000058190000}"/>
    <cellStyle name="Normal 3 2 68 2 3 2" xfId="7126" xr:uid="{00000000-0005-0000-0000-000059190000}"/>
    <cellStyle name="Normal 3 2 68 2 3 2 2" xfId="7127" xr:uid="{00000000-0005-0000-0000-00005A190000}"/>
    <cellStyle name="Normal 3 2 68 2 3 3" xfId="7128" xr:uid="{00000000-0005-0000-0000-00005B190000}"/>
    <cellStyle name="Normal 3 2 68 2 3 3 2" xfId="7129" xr:uid="{00000000-0005-0000-0000-00005C190000}"/>
    <cellStyle name="Normal 3 2 68 2 3 4" xfId="7130" xr:uid="{00000000-0005-0000-0000-00005D190000}"/>
    <cellStyle name="Normal 3 2 68 2 4" xfId="7131" xr:uid="{00000000-0005-0000-0000-00005E190000}"/>
    <cellStyle name="Normal 3 2 68 2 4 2" xfId="7132" xr:uid="{00000000-0005-0000-0000-00005F190000}"/>
    <cellStyle name="Normal 3 2 68 2 5" xfId="7133" xr:uid="{00000000-0005-0000-0000-000060190000}"/>
    <cellStyle name="Normal 3 2 68 2 5 2" xfId="7134" xr:uid="{00000000-0005-0000-0000-000061190000}"/>
    <cellStyle name="Normal 3 2 68 2 6" xfId="7135" xr:uid="{00000000-0005-0000-0000-000062190000}"/>
    <cellStyle name="Normal 3 2 68 2 7" xfId="9267" xr:uid="{E5F0E37C-96C1-4422-9B5E-DB8BAD508B64}"/>
    <cellStyle name="Normal 3 2 68 3" xfId="7136" xr:uid="{00000000-0005-0000-0000-000063190000}"/>
    <cellStyle name="Normal 3 2 68 3 2" xfId="7137" xr:uid="{00000000-0005-0000-0000-000064190000}"/>
    <cellStyle name="Normal 3 2 68 3 2 2" xfId="7138" xr:uid="{00000000-0005-0000-0000-000065190000}"/>
    <cellStyle name="Normal 3 2 68 3 2 2 2" xfId="7139" xr:uid="{00000000-0005-0000-0000-000066190000}"/>
    <cellStyle name="Normal 3 2 68 3 2 3" xfId="7140" xr:uid="{00000000-0005-0000-0000-000067190000}"/>
    <cellStyle name="Normal 3 2 68 3 2 3 2" xfId="7141" xr:uid="{00000000-0005-0000-0000-000068190000}"/>
    <cellStyle name="Normal 3 2 68 3 2 4" xfId="7142" xr:uid="{00000000-0005-0000-0000-000069190000}"/>
    <cellStyle name="Normal 3 2 68 3 3" xfId="7143" xr:uid="{00000000-0005-0000-0000-00006A190000}"/>
    <cellStyle name="Normal 3 2 68 3 3 2" xfId="7144" xr:uid="{00000000-0005-0000-0000-00006B190000}"/>
    <cellStyle name="Normal 3 2 68 3 4" xfId="7145" xr:uid="{00000000-0005-0000-0000-00006C190000}"/>
    <cellStyle name="Normal 3 2 68 3 4 2" xfId="7146" xr:uid="{00000000-0005-0000-0000-00006D190000}"/>
    <cellStyle name="Normal 3 2 68 3 5" xfId="7147" xr:uid="{00000000-0005-0000-0000-00006E190000}"/>
    <cellStyle name="Normal 3 2 68 3 6" xfId="9626" xr:uid="{B4D8A5FC-3889-4E4A-A0D3-D29A77625090}"/>
    <cellStyle name="Normal 3 2 68 4" xfId="7148" xr:uid="{00000000-0005-0000-0000-00006F190000}"/>
    <cellStyle name="Normal 3 2 68 4 2" xfId="7149" xr:uid="{00000000-0005-0000-0000-000070190000}"/>
    <cellStyle name="Normal 3 2 68 4 2 2" xfId="7150" xr:uid="{00000000-0005-0000-0000-000071190000}"/>
    <cellStyle name="Normal 3 2 68 4 3" xfId="7151" xr:uid="{00000000-0005-0000-0000-000072190000}"/>
    <cellStyle name="Normal 3 2 68 4 3 2" xfId="7152" xr:uid="{00000000-0005-0000-0000-000073190000}"/>
    <cellStyle name="Normal 3 2 68 4 4" xfId="7153" xr:uid="{00000000-0005-0000-0000-000074190000}"/>
    <cellStyle name="Normal 3 2 68 5" xfId="7154" xr:uid="{00000000-0005-0000-0000-000075190000}"/>
    <cellStyle name="Normal 3 2 68 5 2" xfId="7155" xr:uid="{00000000-0005-0000-0000-000076190000}"/>
    <cellStyle name="Normal 3 2 68 6" xfId="7156" xr:uid="{00000000-0005-0000-0000-000077190000}"/>
    <cellStyle name="Normal 3 2 68 6 2" xfId="7157" xr:uid="{00000000-0005-0000-0000-000078190000}"/>
    <cellStyle name="Normal 3 2 68 7" xfId="7158" xr:uid="{00000000-0005-0000-0000-000079190000}"/>
    <cellStyle name="Normal 3 2 68 8" xfId="9266" xr:uid="{ED13E46C-827F-47C2-82A5-BC3AB41BDF07}"/>
    <cellStyle name="Normal 3 2 69" xfId="421" xr:uid="{00000000-0005-0000-0000-00007A190000}"/>
    <cellStyle name="Normal 3 2 69 2" xfId="422" xr:uid="{00000000-0005-0000-0000-00007B190000}"/>
    <cellStyle name="Normal 3 2 69 2 2" xfId="7159" xr:uid="{00000000-0005-0000-0000-00007C190000}"/>
    <cellStyle name="Normal 3 2 69 2 2 2" xfId="7160" xr:uid="{00000000-0005-0000-0000-00007D190000}"/>
    <cellStyle name="Normal 3 2 69 2 2 2 2" xfId="7161" xr:uid="{00000000-0005-0000-0000-00007E190000}"/>
    <cellStyle name="Normal 3 2 69 2 2 2 2 2" xfId="7162" xr:uid="{00000000-0005-0000-0000-00007F190000}"/>
    <cellStyle name="Normal 3 2 69 2 2 2 3" xfId="7163" xr:uid="{00000000-0005-0000-0000-000080190000}"/>
    <cellStyle name="Normal 3 2 69 2 2 2 3 2" xfId="7164" xr:uid="{00000000-0005-0000-0000-000081190000}"/>
    <cellStyle name="Normal 3 2 69 2 2 2 4" xfId="7165" xr:uid="{00000000-0005-0000-0000-000082190000}"/>
    <cellStyle name="Normal 3 2 69 2 2 3" xfId="7166" xr:uid="{00000000-0005-0000-0000-000083190000}"/>
    <cellStyle name="Normal 3 2 69 2 2 3 2" xfId="7167" xr:uid="{00000000-0005-0000-0000-000084190000}"/>
    <cellStyle name="Normal 3 2 69 2 2 4" xfId="7168" xr:uid="{00000000-0005-0000-0000-000085190000}"/>
    <cellStyle name="Normal 3 2 69 2 2 4 2" xfId="7169" xr:uid="{00000000-0005-0000-0000-000086190000}"/>
    <cellStyle name="Normal 3 2 69 2 2 5" xfId="7170" xr:uid="{00000000-0005-0000-0000-000087190000}"/>
    <cellStyle name="Normal 3 2 69 2 2 6" xfId="9629" xr:uid="{4337EA3E-5DB6-4070-86BE-5B21C4E9CE2A}"/>
    <cellStyle name="Normal 3 2 69 2 3" xfId="7171" xr:uid="{00000000-0005-0000-0000-000088190000}"/>
    <cellStyle name="Normal 3 2 69 2 3 2" xfId="7172" xr:uid="{00000000-0005-0000-0000-000089190000}"/>
    <cellStyle name="Normal 3 2 69 2 3 2 2" xfId="7173" xr:uid="{00000000-0005-0000-0000-00008A190000}"/>
    <cellStyle name="Normal 3 2 69 2 3 3" xfId="7174" xr:uid="{00000000-0005-0000-0000-00008B190000}"/>
    <cellStyle name="Normal 3 2 69 2 3 3 2" xfId="7175" xr:uid="{00000000-0005-0000-0000-00008C190000}"/>
    <cellStyle name="Normal 3 2 69 2 3 4" xfId="7176" xr:uid="{00000000-0005-0000-0000-00008D190000}"/>
    <cellStyle name="Normal 3 2 69 2 4" xfId="7177" xr:uid="{00000000-0005-0000-0000-00008E190000}"/>
    <cellStyle name="Normal 3 2 69 2 4 2" xfId="7178" xr:uid="{00000000-0005-0000-0000-00008F190000}"/>
    <cellStyle name="Normal 3 2 69 2 5" xfId="7179" xr:uid="{00000000-0005-0000-0000-000090190000}"/>
    <cellStyle name="Normal 3 2 69 2 5 2" xfId="7180" xr:uid="{00000000-0005-0000-0000-000091190000}"/>
    <cellStyle name="Normal 3 2 69 2 6" xfId="7181" xr:uid="{00000000-0005-0000-0000-000092190000}"/>
    <cellStyle name="Normal 3 2 69 2 7" xfId="9269" xr:uid="{EC8F36A0-D0FE-484A-BA14-262064D8BDC3}"/>
    <cellStyle name="Normal 3 2 69 3" xfId="7182" xr:uid="{00000000-0005-0000-0000-000093190000}"/>
    <cellStyle name="Normal 3 2 69 3 2" xfId="7183" xr:uid="{00000000-0005-0000-0000-000094190000}"/>
    <cellStyle name="Normal 3 2 69 3 2 2" xfId="7184" xr:uid="{00000000-0005-0000-0000-000095190000}"/>
    <cellStyle name="Normal 3 2 69 3 2 2 2" xfId="7185" xr:uid="{00000000-0005-0000-0000-000096190000}"/>
    <cellStyle name="Normal 3 2 69 3 2 3" xfId="7186" xr:uid="{00000000-0005-0000-0000-000097190000}"/>
    <cellStyle name="Normal 3 2 69 3 2 3 2" xfId="7187" xr:uid="{00000000-0005-0000-0000-000098190000}"/>
    <cellStyle name="Normal 3 2 69 3 2 4" xfId="7188" xr:uid="{00000000-0005-0000-0000-000099190000}"/>
    <cellStyle name="Normal 3 2 69 3 3" xfId="7189" xr:uid="{00000000-0005-0000-0000-00009A190000}"/>
    <cellStyle name="Normal 3 2 69 3 3 2" xfId="7190" xr:uid="{00000000-0005-0000-0000-00009B190000}"/>
    <cellStyle name="Normal 3 2 69 3 4" xfId="7191" xr:uid="{00000000-0005-0000-0000-00009C190000}"/>
    <cellStyle name="Normal 3 2 69 3 4 2" xfId="7192" xr:uid="{00000000-0005-0000-0000-00009D190000}"/>
    <cellStyle name="Normal 3 2 69 3 5" xfId="7193" xr:uid="{00000000-0005-0000-0000-00009E190000}"/>
    <cellStyle name="Normal 3 2 69 3 6" xfId="9628" xr:uid="{63A3D0AC-4AFB-4D67-A1DF-EFFB4A265177}"/>
    <cellStyle name="Normal 3 2 69 4" xfId="7194" xr:uid="{00000000-0005-0000-0000-00009F190000}"/>
    <cellStyle name="Normal 3 2 69 4 2" xfId="7195" xr:uid="{00000000-0005-0000-0000-0000A0190000}"/>
    <cellStyle name="Normal 3 2 69 4 2 2" xfId="7196" xr:uid="{00000000-0005-0000-0000-0000A1190000}"/>
    <cellStyle name="Normal 3 2 69 4 3" xfId="7197" xr:uid="{00000000-0005-0000-0000-0000A2190000}"/>
    <cellStyle name="Normal 3 2 69 4 3 2" xfId="7198" xr:uid="{00000000-0005-0000-0000-0000A3190000}"/>
    <cellStyle name="Normal 3 2 69 4 4" xfId="7199" xr:uid="{00000000-0005-0000-0000-0000A4190000}"/>
    <cellStyle name="Normal 3 2 69 5" xfId="7200" xr:uid="{00000000-0005-0000-0000-0000A5190000}"/>
    <cellStyle name="Normal 3 2 69 5 2" xfId="7201" xr:uid="{00000000-0005-0000-0000-0000A6190000}"/>
    <cellStyle name="Normal 3 2 69 6" xfId="7202" xr:uid="{00000000-0005-0000-0000-0000A7190000}"/>
    <cellStyle name="Normal 3 2 69 6 2" xfId="7203" xr:uid="{00000000-0005-0000-0000-0000A8190000}"/>
    <cellStyle name="Normal 3 2 69 7" xfId="7204" xr:uid="{00000000-0005-0000-0000-0000A9190000}"/>
    <cellStyle name="Normal 3 2 69 8" xfId="9268" xr:uid="{359E1D49-F8E2-4BB1-907D-4666E73CC861}"/>
    <cellStyle name="Normal 3 2 7" xfId="423" xr:uid="{00000000-0005-0000-0000-0000AA190000}"/>
    <cellStyle name="Normal 3 2 7 2" xfId="424" xr:uid="{00000000-0005-0000-0000-0000AB190000}"/>
    <cellStyle name="Normal 3 2 7 2 2" xfId="7205" xr:uid="{00000000-0005-0000-0000-0000AC190000}"/>
    <cellStyle name="Normal 3 2 7 2 2 2" xfId="7206" xr:uid="{00000000-0005-0000-0000-0000AD190000}"/>
    <cellStyle name="Normal 3 2 7 2 2 2 2" xfId="7207" xr:uid="{00000000-0005-0000-0000-0000AE190000}"/>
    <cellStyle name="Normal 3 2 7 2 2 2 2 2" xfId="7208" xr:uid="{00000000-0005-0000-0000-0000AF190000}"/>
    <cellStyle name="Normal 3 2 7 2 2 2 3" xfId="7209" xr:uid="{00000000-0005-0000-0000-0000B0190000}"/>
    <cellStyle name="Normal 3 2 7 2 2 2 3 2" xfId="7210" xr:uid="{00000000-0005-0000-0000-0000B1190000}"/>
    <cellStyle name="Normal 3 2 7 2 2 2 4" xfId="7211" xr:uid="{00000000-0005-0000-0000-0000B2190000}"/>
    <cellStyle name="Normal 3 2 7 2 2 3" xfId="7212" xr:uid="{00000000-0005-0000-0000-0000B3190000}"/>
    <cellStyle name="Normal 3 2 7 2 2 3 2" xfId="7213" xr:uid="{00000000-0005-0000-0000-0000B4190000}"/>
    <cellStyle name="Normal 3 2 7 2 2 4" xfId="7214" xr:uid="{00000000-0005-0000-0000-0000B5190000}"/>
    <cellStyle name="Normal 3 2 7 2 2 4 2" xfId="7215" xr:uid="{00000000-0005-0000-0000-0000B6190000}"/>
    <cellStyle name="Normal 3 2 7 2 2 5" xfId="7216" xr:uid="{00000000-0005-0000-0000-0000B7190000}"/>
    <cellStyle name="Normal 3 2 7 2 2 6" xfId="9631" xr:uid="{8BB5F56B-5845-44B7-BE36-9CFAAA7744DF}"/>
    <cellStyle name="Normal 3 2 7 2 3" xfId="7217" xr:uid="{00000000-0005-0000-0000-0000B8190000}"/>
    <cellStyle name="Normal 3 2 7 2 3 2" xfId="7218" xr:uid="{00000000-0005-0000-0000-0000B9190000}"/>
    <cellStyle name="Normal 3 2 7 2 3 2 2" xfId="7219" xr:uid="{00000000-0005-0000-0000-0000BA190000}"/>
    <cellStyle name="Normal 3 2 7 2 3 3" xfId="7220" xr:uid="{00000000-0005-0000-0000-0000BB190000}"/>
    <cellStyle name="Normal 3 2 7 2 3 3 2" xfId="7221" xr:uid="{00000000-0005-0000-0000-0000BC190000}"/>
    <cellStyle name="Normal 3 2 7 2 3 4" xfId="7222" xr:uid="{00000000-0005-0000-0000-0000BD190000}"/>
    <cellStyle name="Normal 3 2 7 2 4" xfId="7223" xr:uid="{00000000-0005-0000-0000-0000BE190000}"/>
    <cellStyle name="Normal 3 2 7 2 4 2" xfId="7224" xr:uid="{00000000-0005-0000-0000-0000BF190000}"/>
    <cellStyle name="Normal 3 2 7 2 5" xfId="7225" xr:uid="{00000000-0005-0000-0000-0000C0190000}"/>
    <cellStyle name="Normal 3 2 7 2 5 2" xfId="7226" xr:uid="{00000000-0005-0000-0000-0000C1190000}"/>
    <cellStyle name="Normal 3 2 7 2 6" xfId="7227" xr:uid="{00000000-0005-0000-0000-0000C2190000}"/>
    <cellStyle name="Normal 3 2 7 2 7" xfId="9271" xr:uid="{6597F3D2-0952-4FA5-92A9-B35E3804CB4C}"/>
    <cellStyle name="Normal 3 2 7 3" xfId="7228" xr:uid="{00000000-0005-0000-0000-0000C3190000}"/>
    <cellStyle name="Normal 3 2 7 3 2" xfId="7229" xr:uid="{00000000-0005-0000-0000-0000C4190000}"/>
    <cellStyle name="Normal 3 2 7 3 2 2" xfId="7230" xr:uid="{00000000-0005-0000-0000-0000C5190000}"/>
    <cellStyle name="Normal 3 2 7 3 2 2 2" xfId="7231" xr:uid="{00000000-0005-0000-0000-0000C6190000}"/>
    <cellStyle name="Normal 3 2 7 3 2 3" xfId="7232" xr:uid="{00000000-0005-0000-0000-0000C7190000}"/>
    <cellStyle name="Normal 3 2 7 3 2 3 2" xfId="7233" xr:uid="{00000000-0005-0000-0000-0000C8190000}"/>
    <cellStyle name="Normal 3 2 7 3 2 4" xfId="7234" xr:uid="{00000000-0005-0000-0000-0000C9190000}"/>
    <cellStyle name="Normal 3 2 7 3 3" xfId="7235" xr:uid="{00000000-0005-0000-0000-0000CA190000}"/>
    <cellStyle name="Normal 3 2 7 3 3 2" xfId="7236" xr:uid="{00000000-0005-0000-0000-0000CB190000}"/>
    <cellStyle name="Normal 3 2 7 3 4" xfId="7237" xr:uid="{00000000-0005-0000-0000-0000CC190000}"/>
    <cellStyle name="Normal 3 2 7 3 4 2" xfId="7238" xr:uid="{00000000-0005-0000-0000-0000CD190000}"/>
    <cellStyle name="Normal 3 2 7 3 5" xfId="7239" xr:uid="{00000000-0005-0000-0000-0000CE190000}"/>
    <cellStyle name="Normal 3 2 7 3 6" xfId="9630" xr:uid="{F0D5DC40-59FE-4D1C-B4C2-015F34A9CA2B}"/>
    <cellStyle name="Normal 3 2 7 4" xfId="7240" xr:uid="{00000000-0005-0000-0000-0000CF190000}"/>
    <cellStyle name="Normal 3 2 7 4 2" xfId="7241" xr:uid="{00000000-0005-0000-0000-0000D0190000}"/>
    <cellStyle name="Normal 3 2 7 4 2 2" xfId="7242" xr:uid="{00000000-0005-0000-0000-0000D1190000}"/>
    <cellStyle name="Normal 3 2 7 4 3" xfId="7243" xr:uid="{00000000-0005-0000-0000-0000D2190000}"/>
    <cellStyle name="Normal 3 2 7 4 3 2" xfId="7244" xr:uid="{00000000-0005-0000-0000-0000D3190000}"/>
    <cellStyle name="Normal 3 2 7 4 4" xfId="7245" xr:uid="{00000000-0005-0000-0000-0000D4190000}"/>
    <cellStyle name="Normal 3 2 7 5" xfId="7246" xr:uid="{00000000-0005-0000-0000-0000D5190000}"/>
    <cellStyle name="Normal 3 2 7 5 2" xfId="7247" xr:uid="{00000000-0005-0000-0000-0000D6190000}"/>
    <cellStyle name="Normal 3 2 7 6" xfId="7248" xr:uid="{00000000-0005-0000-0000-0000D7190000}"/>
    <cellStyle name="Normal 3 2 7 6 2" xfId="7249" xr:uid="{00000000-0005-0000-0000-0000D8190000}"/>
    <cellStyle name="Normal 3 2 7 7" xfId="7250" xr:uid="{00000000-0005-0000-0000-0000D9190000}"/>
    <cellStyle name="Normal 3 2 7 8" xfId="9270" xr:uid="{4803E7AF-98FF-49D7-97DE-D39FBC674CD9}"/>
    <cellStyle name="Normal 3 2 70" xfId="425" xr:uid="{00000000-0005-0000-0000-0000DA190000}"/>
    <cellStyle name="Normal 3 2 70 2" xfId="426" xr:uid="{00000000-0005-0000-0000-0000DB190000}"/>
    <cellStyle name="Normal 3 2 70 2 2" xfId="7251" xr:uid="{00000000-0005-0000-0000-0000DC190000}"/>
    <cellStyle name="Normal 3 2 70 2 2 2" xfId="7252" xr:uid="{00000000-0005-0000-0000-0000DD190000}"/>
    <cellStyle name="Normal 3 2 70 2 2 2 2" xfId="7253" xr:uid="{00000000-0005-0000-0000-0000DE190000}"/>
    <cellStyle name="Normal 3 2 70 2 2 2 2 2" xfId="7254" xr:uid="{00000000-0005-0000-0000-0000DF190000}"/>
    <cellStyle name="Normal 3 2 70 2 2 2 3" xfId="7255" xr:uid="{00000000-0005-0000-0000-0000E0190000}"/>
    <cellStyle name="Normal 3 2 70 2 2 2 3 2" xfId="7256" xr:uid="{00000000-0005-0000-0000-0000E1190000}"/>
    <cellStyle name="Normal 3 2 70 2 2 2 4" xfId="7257" xr:uid="{00000000-0005-0000-0000-0000E2190000}"/>
    <cellStyle name="Normal 3 2 70 2 2 3" xfId="7258" xr:uid="{00000000-0005-0000-0000-0000E3190000}"/>
    <cellStyle name="Normal 3 2 70 2 2 3 2" xfId="7259" xr:uid="{00000000-0005-0000-0000-0000E4190000}"/>
    <cellStyle name="Normal 3 2 70 2 2 4" xfId="7260" xr:uid="{00000000-0005-0000-0000-0000E5190000}"/>
    <cellStyle name="Normal 3 2 70 2 2 4 2" xfId="7261" xr:uid="{00000000-0005-0000-0000-0000E6190000}"/>
    <cellStyle name="Normal 3 2 70 2 2 5" xfId="7262" xr:uid="{00000000-0005-0000-0000-0000E7190000}"/>
    <cellStyle name="Normal 3 2 70 2 2 6" xfId="9633" xr:uid="{24571458-1E14-4774-BD9A-FA7BB66EC4DF}"/>
    <cellStyle name="Normal 3 2 70 2 3" xfId="7263" xr:uid="{00000000-0005-0000-0000-0000E8190000}"/>
    <cellStyle name="Normal 3 2 70 2 3 2" xfId="7264" xr:uid="{00000000-0005-0000-0000-0000E9190000}"/>
    <cellStyle name="Normal 3 2 70 2 3 2 2" xfId="7265" xr:uid="{00000000-0005-0000-0000-0000EA190000}"/>
    <cellStyle name="Normal 3 2 70 2 3 3" xfId="7266" xr:uid="{00000000-0005-0000-0000-0000EB190000}"/>
    <cellStyle name="Normal 3 2 70 2 3 3 2" xfId="7267" xr:uid="{00000000-0005-0000-0000-0000EC190000}"/>
    <cellStyle name="Normal 3 2 70 2 3 4" xfId="7268" xr:uid="{00000000-0005-0000-0000-0000ED190000}"/>
    <cellStyle name="Normal 3 2 70 2 4" xfId="7269" xr:uid="{00000000-0005-0000-0000-0000EE190000}"/>
    <cellStyle name="Normal 3 2 70 2 4 2" xfId="7270" xr:uid="{00000000-0005-0000-0000-0000EF190000}"/>
    <cellStyle name="Normal 3 2 70 2 5" xfId="7271" xr:uid="{00000000-0005-0000-0000-0000F0190000}"/>
    <cellStyle name="Normal 3 2 70 2 5 2" xfId="7272" xr:uid="{00000000-0005-0000-0000-0000F1190000}"/>
    <cellStyle name="Normal 3 2 70 2 6" xfId="7273" xr:uid="{00000000-0005-0000-0000-0000F2190000}"/>
    <cellStyle name="Normal 3 2 70 2 7" xfId="9273" xr:uid="{A7903511-0802-4CB9-8A52-17F6140D4BE2}"/>
    <cellStyle name="Normal 3 2 70 3" xfId="7274" xr:uid="{00000000-0005-0000-0000-0000F3190000}"/>
    <cellStyle name="Normal 3 2 70 3 2" xfId="7275" xr:uid="{00000000-0005-0000-0000-0000F4190000}"/>
    <cellStyle name="Normal 3 2 70 3 2 2" xfId="7276" xr:uid="{00000000-0005-0000-0000-0000F5190000}"/>
    <cellStyle name="Normal 3 2 70 3 2 2 2" xfId="7277" xr:uid="{00000000-0005-0000-0000-0000F6190000}"/>
    <cellStyle name="Normal 3 2 70 3 2 3" xfId="7278" xr:uid="{00000000-0005-0000-0000-0000F7190000}"/>
    <cellStyle name="Normal 3 2 70 3 2 3 2" xfId="7279" xr:uid="{00000000-0005-0000-0000-0000F8190000}"/>
    <cellStyle name="Normal 3 2 70 3 2 4" xfId="7280" xr:uid="{00000000-0005-0000-0000-0000F9190000}"/>
    <cellStyle name="Normal 3 2 70 3 3" xfId="7281" xr:uid="{00000000-0005-0000-0000-0000FA190000}"/>
    <cellStyle name="Normal 3 2 70 3 3 2" xfId="7282" xr:uid="{00000000-0005-0000-0000-0000FB190000}"/>
    <cellStyle name="Normal 3 2 70 3 4" xfId="7283" xr:uid="{00000000-0005-0000-0000-0000FC190000}"/>
    <cellStyle name="Normal 3 2 70 3 4 2" xfId="7284" xr:uid="{00000000-0005-0000-0000-0000FD190000}"/>
    <cellStyle name="Normal 3 2 70 3 5" xfId="7285" xr:uid="{00000000-0005-0000-0000-0000FE190000}"/>
    <cellStyle name="Normal 3 2 70 3 6" xfId="9632" xr:uid="{F463082D-39B4-45D8-907F-E5289BC49B90}"/>
    <cellStyle name="Normal 3 2 70 4" xfId="7286" xr:uid="{00000000-0005-0000-0000-0000FF190000}"/>
    <cellStyle name="Normal 3 2 70 4 2" xfId="7287" xr:uid="{00000000-0005-0000-0000-0000001A0000}"/>
    <cellStyle name="Normal 3 2 70 4 2 2" xfId="7288" xr:uid="{00000000-0005-0000-0000-0000011A0000}"/>
    <cellStyle name="Normal 3 2 70 4 3" xfId="7289" xr:uid="{00000000-0005-0000-0000-0000021A0000}"/>
    <cellStyle name="Normal 3 2 70 4 3 2" xfId="7290" xr:uid="{00000000-0005-0000-0000-0000031A0000}"/>
    <cellStyle name="Normal 3 2 70 4 4" xfId="7291" xr:uid="{00000000-0005-0000-0000-0000041A0000}"/>
    <cellStyle name="Normal 3 2 70 5" xfId="7292" xr:uid="{00000000-0005-0000-0000-0000051A0000}"/>
    <cellStyle name="Normal 3 2 70 5 2" xfId="7293" xr:uid="{00000000-0005-0000-0000-0000061A0000}"/>
    <cellStyle name="Normal 3 2 70 6" xfId="7294" xr:uid="{00000000-0005-0000-0000-0000071A0000}"/>
    <cellStyle name="Normal 3 2 70 6 2" xfId="7295" xr:uid="{00000000-0005-0000-0000-0000081A0000}"/>
    <cellStyle name="Normal 3 2 70 7" xfId="7296" xr:uid="{00000000-0005-0000-0000-0000091A0000}"/>
    <cellStyle name="Normal 3 2 70 8" xfId="9272" xr:uid="{19A7F9E3-7F64-4AC6-A433-54C97A04A5F9}"/>
    <cellStyle name="Normal 3 2 71" xfId="427" xr:uid="{00000000-0005-0000-0000-00000A1A0000}"/>
    <cellStyle name="Normal 3 2 71 2" xfId="428" xr:uid="{00000000-0005-0000-0000-00000B1A0000}"/>
    <cellStyle name="Normal 3 2 71 2 2" xfId="7297" xr:uid="{00000000-0005-0000-0000-00000C1A0000}"/>
    <cellStyle name="Normal 3 2 71 2 2 2" xfId="7298" xr:uid="{00000000-0005-0000-0000-00000D1A0000}"/>
    <cellStyle name="Normal 3 2 71 2 2 2 2" xfId="7299" xr:uid="{00000000-0005-0000-0000-00000E1A0000}"/>
    <cellStyle name="Normal 3 2 71 2 2 2 2 2" xfId="7300" xr:uid="{00000000-0005-0000-0000-00000F1A0000}"/>
    <cellStyle name="Normal 3 2 71 2 2 2 3" xfId="7301" xr:uid="{00000000-0005-0000-0000-0000101A0000}"/>
    <cellStyle name="Normal 3 2 71 2 2 2 3 2" xfId="7302" xr:uid="{00000000-0005-0000-0000-0000111A0000}"/>
    <cellStyle name="Normal 3 2 71 2 2 2 4" xfId="7303" xr:uid="{00000000-0005-0000-0000-0000121A0000}"/>
    <cellStyle name="Normal 3 2 71 2 2 3" xfId="7304" xr:uid="{00000000-0005-0000-0000-0000131A0000}"/>
    <cellStyle name="Normal 3 2 71 2 2 3 2" xfId="7305" xr:uid="{00000000-0005-0000-0000-0000141A0000}"/>
    <cellStyle name="Normal 3 2 71 2 2 4" xfId="7306" xr:uid="{00000000-0005-0000-0000-0000151A0000}"/>
    <cellStyle name="Normal 3 2 71 2 2 4 2" xfId="7307" xr:uid="{00000000-0005-0000-0000-0000161A0000}"/>
    <cellStyle name="Normal 3 2 71 2 2 5" xfId="7308" xr:uid="{00000000-0005-0000-0000-0000171A0000}"/>
    <cellStyle name="Normal 3 2 71 2 2 6" xfId="9635" xr:uid="{7D266F69-36F3-4057-BFFF-E8BA97113BD4}"/>
    <cellStyle name="Normal 3 2 71 2 3" xfId="7309" xr:uid="{00000000-0005-0000-0000-0000181A0000}"/>
    <cellStyle name="Normal 3 2 71 2 3 2" xfId="7310" xr:uid="{00000000-0005-0000-0000-0000191A0000}"/>
    <cellStyle name="Normal 3 2 71 2 3 2 2" xfId="7311" xr:uid="{00000000-0005-0000-0000-00001A1A0000}"/>
    <cellStyle name="Normal 3 2 71 2 3 3" xfId="7312" xr:uid="{00000000-0005-0000-0000-00001B1A0000}"/>
    <cellStyle name="Normal 3 2 71 2 3 3 2" xfId="7313" xr:uid="{00000000-0005-0000-0000-00001C1A0000}"/>
    <cellStyle name="Normal 3 2 71 2 3 4" xfId="7314" xr:uid="{00000000-0005-0000-0000-00001D1A0000}"/>
    <cellStyle name="Normal 3 2 71 2 4" xfId="7315" xr:uid="{00000000-0005-0000-0000-00001E1A0000}"/>
    <cellStyle name="Normal 3 2 71 2 4 2" xfId="7316" xr:uid="{00000000-0005-0000-0000-00001F1A0000}"/>
    <cellStyle name="Normal 3 2 71 2 5" xfId="7317" xr:uid="{00000000-0005-0000-0000-0000201A0000}"/>
    <cellStyle name="Normal 3 2 71 2 5 2" xfId="7318" xr:uid="{00000000-0005-0000-0000-0000211A0000}"/>
    <cellStyle name="Normal 3 2 71 2 6" xfId="7319" xr:uid="{00000000-0005-0000-0000-0000221A0000}"/>
    <cellStyle name="Normal 3 2 71 2 7" xfId="9275" xr:uid="{589071DA-629A-4115-AD71-C3F2B612E8FF}"/>
    <cellStyle name="Normal 3 2 71 3" xfId="7320" xr:uid="{00000000-0005-0000-0000-0000231A0000}"/>
    <cellStyle name="Normal 3 2 71 3 2" xfId="7321" xr:uid="{00000000-0005-0000-0000-0000241A0000}"/>
    <cellStyle name="Normal 3 2 71 3 2 2" xfId="7322" xr:uid="{00000000-0005-0000-0000-0000251A0000}"/>
    <cellStyle name="Normal 3 2 71 3 2 2 2" xfId="7323" xr:uid="{00000000-0005-0000-0000-0000261A0000}"/>
    <cellStyle name="Normal 3 2 71 3 2 3" xfId="7324" xr:uid="{00000000-0005-0000-0000-0000271A0000}"/>
    <cellStyle name="Normal 3 2 71 3 2 3 2" xfId="7325" xr:uid="{00000000-0005-0000-0000-0000281A0000}"/>
    <cellStyle name="Normal 3 2 71 3 2 4" xfId="7326" xr:uid="{00000000-0005-0000-0000-0000291A0000}"/>
    <cellStyle name="Normal 3 2 71 3 3" xfId="7327" xr:uid="{00000000-0005-0000-0000-00002A1A0000}"/>
    <cellStyle name="Normal 3 2 71 3 3 2" xfId="7328" xr:uid="{00000000-0005-0000-0000-00002B1A0000}"/>
    <cellStyle name="Normal 3 2 71 3 4" xfId="7329" xr:uid="{00000000-0005-0000-0000-00002C1A0000}"/>
    <cellStyle name="Normal 3 2 71 3 4 2" xfId="7330" xr:uid="{00000000-0005-0000-0000-00002D1A0000}"/>
    <cellStyle name="Normal 3 2 71 3 5" xfId="7331" xr:uid="{00000000-0005-0000-0000-00002E1A0000}"/>
    <cellStyle name="Normal 3 2 71 3 6" xfId="9634" xr:uid="{A99EFB03-7239-4AED-AAFF-845330531D97}"/>
    <cellStyle name="Normal 3 2 71 4" xfId="7332" xr:uid="{00000000-0005-0000-0000-00002F1A0000}"/>
    <cellStyle name="Normal 3 2 71 4 2" xfId="7333" xr:uid="{00000000-0005-0000-0000-0000301A0000}"/>
    <cellStyle name="Normal 3 2 71 4 2 2" xfId="7334" xr:uid="{00000000-0005-0000-0000-0000311A0000}"/>
    <cellStyle name="Normal 3 2 71 4 3" xfId="7335" xr:uid="{00000000-0005-0000-0000-0000321A0000}"/>
    <cellStyle name="Normal 3 2 71 4 3 2" xfId="7336" xr:uid="{00000000-0005-0000-0000-0000331A0000}"/>
    <cellStyle name="Normal 3 2 71 4 4" xfId="7337" xr:uid="{00000000-0005-0000-0000-0000341A0000}"/>
    <cellStyle name="Normal 3 2 71 5" xfId="7338" xr:uid="{00000000-0005-0000-0000-0000351A0000}"/>
    <cellStyle name="Normal 3 2 71 5 2" xfId="7339" xr:uid="{00000000-0005-0000-0000-0000361A0000}"/>
    <cellStyle name="Normal 3 2 71 6" xfId="7340" xr:uid="{00000000-0005-0000-0000-0000371A0000}"/>
    <cellStyle name="Normal 3 2 71 6 2" xfId="7341" xr:uid="{00000000-0005-0000-0000-0000381A0000}"/>
    <cellStyle name="Normal 3 2 71 7" xfId="7342" xr:uid="{00000000-0005-0000-0000-0000391A0000}"/>
    <cellStyle name="Normal 3 2 71 8" xfId="9274" xr:uid="{A2EADD88-AE96-4989-B2E8-F8A63FD7F561}"/>
    <cellStyle name="Normal 3 2 72" xfId="429" xr:uid="{00000000-0005-0000-0000-00003A1A0000}"/>
    <cellStyle name="Normal 3 2 72 2" xfId="430" xr:uid="{00000000-0005-0000-0000-00003B1A0000}"/>
    <cellStyle name="Normal 3 2 72 2 2" xfId="7343" xr:uid="{00000000-0005-0000-0000-00003C1A0000}"/>
    <cellStyle name="Normal 3 2 72 2 2 2" xfId="7344" xr:uid="{00000000-0005-0000-0000-00003D1A0000}"/>
    <cellStyle name="Normal 3 2 72 2 2 2 2" xfId="7345" xr:uid="{00000000-0005-0000-0000-00003E1A0000}"/>
    <cellStyle name="Normal 3 2 72 2 2 2 2 2" xfId="7346" xr:uid="{00000000-0005-0000-0000-00003F1A0000}"/>
    <cellStyle name="Normal 3 2 72 2 2 2 3" xfId="7347" xr:uid="{00000000-0005-0000-0000-0000401A0000}"/>
    <cellStyle name="Normal 3 2 72 2 2 2 3 2" xfId="7348" xr:uid="{00000000-0005-0000-0000-0000411A0000}"/>
    <cellStyle name="Normal 3 2 72 2 2 2 4" xfId="7349" xr:uid="{00000000-0005-0000-0000-0000421A0000}"/>
    <cellStyle name="Normal 3 2 72 2 2 3" xfId="7350" xr:uid="{00000000-0005-0000-0000-0000431A0000}"/>
    <cellStyle name="Normal 3 2 72 2 2 3 2" xfId="7351" xr:uid="{00000000-0005-0000-0000-0000441A0000}"/>
    <cellStyle name="Normal 3 2 72 2 2 4" xfId="7352" xr:uid="{00000000-0005-0000-0000-0000451A0000}"/>
    <cellStyle name="Normal 3 2 72 2 2 4 2" xfId="7353" xr:uid="{00000000-0005-0000-0000-0000461A0000}"/>
    <cellStyle name="Normal 3 2 72 2 2 5" xfId="7354" xr:uid="{00000000-0005-0000-0000-0000471A0000}"/>
    <cellStyle name="Normal 3 2 72 2 2 6" xfId="9637" xr:uid="{3576CFBC-5C7F-4055-A748-9E3E7275E15A}"/>
    <cellStyle name="Normal 3 2 72 2 3" xfId="7355" xr:uid="{00000000-0005-0000-0000-0000481A0000}"/>
    <cellStyle name="Normal 3 2 72 2 3 2" xfId="7356" xr:uid="{00000000-0005-0000-0000-0000491A0000}"/>
    <cellStyle name="Normal 3 2 72 2 3 2 2" xfId="7357" xr:uid="{00000000-0005-0000-0000-00004A1A0000}"/>
    <cellStyle name="Normal 3 2 72 2 3 3" xfId="7358" xr:uid="{00000000-0005-0000-0000-00004B1A0000}"/>
    <cellStyle name="Normal 3 2 72 2 3 3 2" xfId="7359" xr:uid="{00000000-0005-0000-0000-00004C1A0000}"/>
    <cellStyle name="Normal 3 2 72 2 3 4" xfId="7360" xr:uid="{00000000-0005-0000-0000-00004D1A0000}"/>
    <cellStyle name="Normal 3 2 72 2 4" xfId="7361" xr:uid="{00000000-0005-0000-0000-00004E1A0000}"/>
    <cellStyle name="Normal 3 2 72 2 4 2" xfId="7362" xr:uid="{00000000-0005-0000-0000-00004F1A0000}"/>
    <cellStyle name="Normal 3 2 72 2 5" xfId="7363" xr:uid="{00000000-0005-0000-0000-0000501A0000}"/>
    <cellStyle name="Normal 3 2 72 2 5 2" xfId="7364" xr:uid="{00000000-0005-0000-0000-0000511A0000}"/>
    <cellStyle name="Normal 3 2 72 2 6" xfId="7365" xr:uid="{00000000-0005-0000-0000-0000521A0000}"/>
    <cellStyle name="Normal 3 2 72 2 7" xfId="9277" xr:uid="{25FABBC1-82D5-486C-BC09-B90AF6F90D04}"/>
    <cellStyle name="Normal 3 2 72 3" xfId="7366" xr:uid="{00000000-0005-0000-0000-0000531A0000}"/>
    <cellStyle name="Normal 3 2 72 3 2" xfId="7367" xr:uid="{00000000-0005-0000-0000-0000541A0000}"/>
    <cellStyle name="Normal 3 2 72 3 2 2" xfId="7368" xr:uid="{00000000-0005-0000-0000-0000551A0000}"/>
    <cellStyle name="Normal 3 2 72 3 2 2 2" xfId="7369" xr:uid="{00000000-0005-0000-0000-0000561A0000}"/>
    <cellStyle name="Normal 3 2 72 3 2 3" xfId="7370" xr:uid="{00000000-0005-0000-0000-0000571A0000}"/>
    <cellStyle name="Normal 3 2 72 3 2 3 2" xfId="7371" xr:uid="{00000000-0005-0000-0000-0000581A0000}"/>
    <cellStyle name="Normal 3 2 72 3 2 4" xfId="7372" xr:uid="{00000000-0005-0000-0000-0000591A0000}"/>
    <cellStyle name="Normal 3 2 72 3 3" xfId="7373" xr:uid="{00000000-0005-0000-0000-00005A1A0000}"/>
    <cellStyle name="Normal 3 2 72 3 3 2" xfId="7374" xr:uid="{00000000-0005-0000-0000-00005B1A0000}"/>
    <cellStyle name="Normal 3 2 72 3 4" xfId="7375" xr:uid="{00000000-0005-0000-0000-00005C1A0000}"/>
    <cellStyle name="Normal 3 2 72 3 4 2" xfId="7376" xr:uid="{00000000-0005-0000-0000-00005D1A0000}"/>
    <cellStyle name="Normal 3 2 72 3 5" xfId="7377" xr:uid="{00000000-0005-0000-0000-00005E1A0000}"/>
    <cellStyle name="Normal 3 2 72 3 6" xfId="9636" xr:uid="{E691A620-A812-4E4D-B790-DB47A46168B5}"/>
    <cellStyle name="Normal 3 2 72 4" xfId="7378" xr:uid="{00000000-0005-0000-0000-00005F1A0000}"/>
    <cellStyle name="Normal 3 2 72 4 2" xfId="7379" xr:uid="{00000000-0005-0000-0000-0000601A0000}"/>
    <cellStyle name="Normal 3 2 72 4 2 2" xfId="7380" xr:uid="{00000000-0005-0000-0000-0000611A0000}"/>
    <cellStyle name="Normal 3 2 72 4 3" xfId="7381" xr:uid="{00000000-0005-0000-0000-0000621A0000}"/>
    <cellStyle name="Normal 3 2 72 4 3 2" xfId="7382" xr:uid="{00000000-0005-0000-0000-0000631A0000}"/>
    <cellStyle name="Normal 3 2 72 4 4" xfId="7383" xr:uid="{00000000-0005-0000-0000-0000641A0000}"/>
    <cellStyle name="Normal 3 2 72 5" xfId="7384" xr:uid="{00000000-0005-0000-0000-0000651A0000}"/>
    <cellStyle name="Normal 3 2 72 5 2" xfId="7385" xr:uid="{00000000-0005-0000-0000-0000661A0000}"/>
    <cellStyle name="Normal 3 2 72 6" xfId="7386" xr:uid="{00000000-0005-0000-0000-0000671A0000}"/>
    <cellStyle name="Normal 3 2 72 6 2" xfId="7387" xr:uid="{00000000-0005-0000-0000-0000681A0000}"/>
    <cellStyle name="Normal 3 2 72 7" xfId="7388" xr:uid="{00000000-0005-0000-0000-0000691A0000}"/>
    <cellStyle name="Normal 3 2 72 8" xfId="9276" xr:uid="{2AA02F7F-D1D8-4942-8E1A-6D003F885CB4}"/>
    <cellStyle name="Normal 3 2 73" xfId="431" xr:uid="{00000000-0005-0000-0000-00006A1A0000}"/>
    <cellStyle name="Normal 3 2 73 2" xfId="432" xr:uid="{00000000-0005-0000-0000-00006B1A0000}"/>
    <cellStyle name="Normal 3 2 73 2 2" xfId="7389" xr:uid="{00000000-0005-0000-0000-00006C1A0000}"/>
    <cellStyle name="Normal 3 2 73 2 2 2" xfId="7390" xr:uid="{00000000-0005-0000-0000-00006D1A0000}"/>
    <cellStyle name="Normal 3 2 73 2 2 2 2" xfId="7391" xr:uid="{00000000-0005-0000-0000-00006E1A0000}"/>
    <cellStyle name="Normal 3 2 73 2 2 2 2 2" xfId="7392" xr:uid="{00000000-0005-0000-0000-00006F1A0000}"/>
    <cellStyle name="Normal 3 2 73 2 2 2 3" xfId="7393" xr:uid="{00000000-0005-0000-0000-0000701A0000}"/>
    <cellStyle name="Normal 3 2 73 2 2 2 3 2" xfId="7394" xr:uid="{00000000-0005-0000-0000-0000711A0000}"/>
    <cellStyle name="Normal 3 2 73 2 2 2 4" xfId="7395" xr:uid="{00000000-0005-0000-0000-0000721A0000}"/>
    <cellStyle name="Normal 3 2 73 2 2 3" xfId="7396" xr:uid="{00000000-0005-0000-0000-0000731A0000}"/>
    <cellStyle name="Normal 3 2 73 2 2 3 2" xfId="7397" xr:uid="{00000000-0005-0000-0000-0000741A0000}"/>
    <cellStyle name="Normal 3 2 73 2 2 4" xfId="7398" xr:uid="{00000000-0005-0000-0000-0000751A0000}"/>
    <cellStyle name="Normal 3 2 73 2 2 4 2" xfId="7399" xr:uid="{00000000-0005-0000-0000-0000761A0000}"/>
    <cellStyle name="Normal 3 2 73 2 2 5" xfId="7400" xr:uid="{00000000-0005-0000-0000-0000771A0000}"/>
    <cellStyle name="Normal 3 2 73 2 2 6" xfId="9639" xr:uid="{3C088DDA-3684-4C4A-A155-D47D44DE062A}"/>
    <cellStyle name="Normal 3 2 73 2 3" xfId="7401" xr:uid="{00000000-0005-0000-0000-0000781A0000}"/>
    <cellStyle name="Normal 3 2 73 2 3 2" xfId="7402" xr:uid="{00000000-0005-0000-0000-0000791A0000}"/>
    <cellStyle name="Normal 3 2 73 2 3 2 2" xfId="7403" xr:uid="{00000000-0005-0000-0000-00007A1A0000}"/>
    <cellStyle name="Normal 3 2 73 2 3 3" xfId="7404" xr:uid="{00000000-0005-0000-0000-00007B1A0000}"/>
    <cellStyle name="Normal 3 2 73 2 3 3 2" xfId="7405" xr:uid="{00000000-0005-0000-0000-00007C1A0000}"/>
    <cellStyle name="Normal 3 2 73 2 3 4" xfId="7406" xr:uid="{00000000-0005-0000-0000-00007D1A0000}"/>
    <cellStyle name="Normal 3 2 73 2 4" xfId="7407" xr:uid="{00000000-0005-0000-0000-00007E1A0000}"/>
    <cellStyle name="Normal 3 2 73 2 4 2" xfId="7408" xr:uid="{00000000-0005-0000-0000-00007F1A0000}"/>
    <cellStyle name="Normal 3 2 73 2 5" xfId="7409" xr:uid="{00000000-0005-0000-0000-0000801A0000}"/>
    <cellStyle name="Normal 3 2 73 2 5 2" xfId="7410" xr:uid="{00000000-0005-0000-0000-0000811A0000}"/>
    <cellStyle name="Normal 3 2 73 2 6" xfId="7411" xr:uid="{00000000-0005-0000-0000-0000821A0000}"/>
    <cellStyle name="Normal 3 2 73 2 7" xfId="9279" xr:uid="{FC569CF1-A8C0-406D-9F80-7544335A837B}"/>
    <cellStyle name="Normal 3 2 73 3" xfId="7412" xr:uid="{00000000-0005-0000-0000-0000831A0000}"/>
    <cellStyle name="Normal 3 2 73 3 2" xfId="7413" xr:uid="{00000000-0005-0000-0000-0000841A0000}"/>
    <cellStyle name="Normal 3 2 73 3 2 2" xfId="7414" xr:uid="{00000000-0005-0000-0000-0000851A0000}"/>
    <cellStyle name="Normal 3 2 73 3 2 2 2" xfId="7415" xr:uid="{00000000-0005-0000-0000-0000861A0000}"/>
    <cellStyle name="Normal 3 2 73 3 2 3" xfId="7416" xr:uid="{00000000-0005-0000-0000-0000871A0000}"/>
    <cellStyle name="Normal 3 2 73 3 2 3 2" xfId="7417" xr:uid="{00000000-0005-0000-0000-0000881A0000}"/>
    <cellStyle name="Normal 3 2 73 3 2 4" xfId="7418" xr:uid="{00000000-0005-0000-0000-0000891A0000}"/>
    <cellStyle name="Normal 3 2 73 3 3" xfId="7419" xr:uid="{00000000-0005-0000-0000-00008A1A0000}"/>
    <cellStyle name="Normal 3 2 73 3 3 2" xfId="7420" xr:uid="{00000000-0005-0000-0000-00008B1A0000}"/>
    <cellStyle name="Normal 3 2 73 3 4" xfId="7421" xr:uid="{00000000-0005-0000-0000-00008C1A0000}"/>
    <cellStyle name="Normal 3 2 73 3 4 2" xfId="7422" xr:uid="{00000000-0005-0000-0000-00008D1A0000}"/>
    <cellStyle name="Normal 3 2 73 3 5" xfId="7423" xr:uid="{00000000-0005-0000-0000-00008E1A0000}"/>
    <cellStyle name="Normal 3 2 73 3 6" xfId="9638" xr:uid="{20C6F836-4227-4BE2-93E8-873E9ECF419F}"/>
    <cellStyle name="Normal 3 2 73 4" xfId="7424" xr:uid="{00000000-0005-0000-0000-00008F1A0000}"/>
    <cellStyle name="Normal 3 2 73 4 2" xfId="7425" xr:uid="{00000000-0005-0000-0000-0000901A0000}"/>
    <cellStyle name="Normal 3 2 73 4 2 2" xfId="7426" xr:uid="{00000000-0005-0000-0000-0000911A0000}"/>
    <cellStyle name="Normal 3 2 73 4 3" xfId="7427" xr:uid="{00000000-0005-0000-0000-0000921A0000}"/>
    <cellStyle name="Normal 3 2 73 4 3 2" xfId="7428" xr:uid="{00000000-0005-0000-0000-0000931A0000}"/>
    <cellStyle name="Normal 3 2 73 4 4" xfId="7429" xr:uid="{00000000-0005-0000-0000-0000941A0000}"/>
    <cellStyle name="Normal 3 2 73 5" xfId="7430" xr:uid="{00000000-0005-0000-0000-0000951A0000}"/>
    <cellStyle name="Normal 3 2 73 5 2" xfId="7431" xr:uid="{00000000-0005-0000-0000-0000961A0000}"/>
    <cellStyle name="Normal 3 2 73 6" xfId="7432" xr:uid="{00000000-0005-0000-0000-0000971A0000}"/>
    <cellStyle name="Normal 3 2 73 6 2" xfId="7433" xr:uid="{00000000-0005-0000-0000-0000981A0000}"/>
    <cellStyle name="Normal 3 2 73 7" xfId="7434" xr:uid="{00000000-0005-0000-0000-0000991A0000}"/>
    <cellStyle name="Normal 3 2 73 8" xfId="9278" xr:uid="{DE0BC83F-6527-4E69-834B-7A0AF9E12443}"/>
    <cellStyle name="Normal 3 2 74" xfId="433" xr:uid="{00000000-0005-0000-0000-00009A1A0000}"/>
    <cellStyle name="Normal 3 2 74 2" xfId="434" xr:uid="{00000000-0005-0000-0000-00009B1A0000}"/>
    <cellStyle name="Normal 3 2 74 2 2" xfId="7435" xr:uid="{00000000-0005-0000-0000-00009C1A0000}"/>
    <cellStyle name="Normal 3 2 74 2 2 2" xfId="7436" xr:uid="{00000000-0005-0000-0000-00009D1A0000}"/>
    <cellStyle name="Normal 3 2 74 2 2 2 2" xfId="7437" xr:uid="{00000000-0005-0000-0000-00009E1A0000}"/>
    <cellStyle name="Normal 3 2 74 2 2 2 2 2" xfId="7438" xr:uid="{00000000-0005-0000-0000-00009F1A0000}"/>
    <cellStyle name="Normal 3 2 74 2 2 2 3" xfId="7439" xr:uid="{00000000-0005-0000-0000-0000A01A0000}"/>
    <cellStyle name="Normal 3 2 74 2 2 2 3 2" xfId="7440" xr:uid="{00000000-0005-0000-0000-0000A11A0000}"/>
    <cellStyle name="Normal 3 2 74 2 2 2 4" xfId="7441" xr:uid="{00000000-0005-0000-0000-0000A21A0000}"/>
    <cellStyle name="Normal 3 2 74 2 2 3" xfId="7442" xr:uid="{00000000-0005-0000-0000-0000A31A0000}"/>
    <cellStyle name="Normal 3 2 74 2 2 3 2" xfId="7443" xr:uid="{00000000-0005-0000-0000-0000A41A0000}"/>
    <cellStyle name="Normal 3 2 74 2 2 4" xfId="7444" xr:uid="{00000000-0005-0000-0000-0000A51A0000}"/>
    <cellStyle name="Normal 3 2 74 2 2 4 2" xfId="7445" xr:uid="{00000000-0005-0000-0000-0000A61A0000}"/>
    <cellStyle name="Normal 3 2 74 2 2 5" xfId="7446" xr:uid="{00000000-0005-0000-0000-0000A71A0000}"/>
    <cellStyle name="Normal 3 2 74 2 2 6" xfId="9641" xr:uid="{160A9002-B9CE-4D1B-9A8F-A82EA6A50CB7}"/>
    <cellStyle name="Normal 3 2 74 2 3" xfId="7447" xr:uid="{00000000-0005-0000-0000-0000A81A0000}"/>
    <cellStyle name="Normal 3 2 74 2 3 2" xfId="7448" xr:uid="{00000000-0005-0000-0000-0000A91A0000}"/>
    <cellStyle name="Normal 3 2 74 2 3 2 2" xfId="7449" xr:uid="{00000000-0005-0000-0000-0000AA1A0000}"/>
    <cellStyle name="Normal 3 2 74 2 3 3" xfId="7450" xr:uid="{00000000-0005-0000-0000-0000AB1A0000}"/>
    <cellStyle name="Normal 3 2 74 2 3 3 2" xfId="7451" xr:uid="{00000000-0005-0000-0000-0000AC1A0000}"/>
    <cellStyle name="Normal 3 2 74 2 3 4" xfId="7452" xr:uid="{00000000-0005-0000-0000-0000AD1A0000}"/>
    <cellStyle name="Normal 3 2 74 2 4" xfId="7453" xr:uid="{00000000-0005-0000-0000-0000AE1A0000}"/>
    <cellStyle name="Normal 3 2 74 2 4 2" xfId="7454" xr:uid="{00000000-0005-0000-0000-0000AF1A0000}"/>
    <cellStyle name="Normal 3 2 74 2 5" xfId="7455" xr:uid="{00000000-0005-0000-0000-0000B01A0000}"/>
    <cellStyle name="Normal 3 2 74 2 5 2" xfId="7456" xr:uid="{00000000-0005-0000-0000-0000B11A0000}"/>
    <cellStyle name="Normal 3 2 74 2 6" xfId="7457" xr:uid="{00000000-0005-0000-0000-0000B21A0000}"/>
    <cellStyle name="Normal 3 2 74 2 7" xfId="9281" xr:uid="{CF1128B2-5E5F-4A9D-9E81-98054174D496}"/>
    <cellStyle name="Normal 3 2 74 3" xfId="7458" xr:uid="{00000000-0005-0000-0000-0000B31A0000}"/>
    <cellStyle name="Normal 3 2 74 3 2" xfId="7459" xr:uid="{00000000-0005-0000-0000-0000B41A0000}"/>
    <cellStyle name="Normal 3 2 74 3 2 2" xfId="7460" xr:uid="{00000000-0005-0000-0000-0000B51A0000}"/>
    <cellStyle name="Normal 3 2 74 3 2 2 2" xfId="7461" xr:uid="{00000000-0005-0000-0000-0000B61A0000}"/>
    <cellStyle name="Normal 3 2 74 3 2 3" xfId="7462" xr:uid="{00000000-0005-0000-0000-0000B71A0000}"/>
    <cellStyle name="Normal 3 2 74 3 2 3 2" xfId="7463" xr:uid="{00000000-0005-0000-0000-0000B81A0000}"/>
    <cellStyle name="Normal 3 2 74 3 2 4" xfId="7464" xr:uid="{00000000-0005-0000-0000-0000B91A0000}"/>
    <cellStyle name="Normal 3 2 74 3 3" xfId="7465" xr:uid="{00000000-0005-0000-0000-0000BA1A0000}"/>
    <cellStyle name="Normal 3 2 74 3 3 2" xfId="7466" xr:uid="{00000000-0005-0000-0000-0000BB1A0000}"/>
    <cellStyle name="Normal 3 2 74 3 4" xfId="7467" xr:uid="{00000000-0005-0000-0000-0000BC1A0000}"/>
    <cellStyle name="Normal 3 2 74 3 4 2" xfId="7468" xr:uid="{00000000-0005-0000-0000-0000BD1A0000}"/>
    <cellStyle name="Normal 3 2 74 3 5" xfId="7469" xr:uid="{00000000-0005-0000-0000-0000BE1A0000}"/>
    <cellStyle name="Normal 3 2 74 3 6" xfId="9640" xr:uid="{B55BA0F0-0CD8-4A0B-87E1-B5D1601390DE}"/>
    <cellStyle name="Normal 3 2 74 4" xfId="7470" xr:uid="{00000000-0005-0000-0000-0000BF1A0000}"/>
    <cellStyle name="Normal 3 2 74 4 2" xfId="7471" xr:uid="{00000000-0005-0000-0000-0000C01A0000}"/>
    <cellStyle name="Normal 3 2 74 4 2 2" xfId="7472" xr:uid="{00000000-0005-0000-0000-0000C11A0000}"/>
    <cellStyle name="Normal 3 2 74 4 3" xfId="7473" xr:uid="{00000000-0005-0000-0000-0000C21A0000}"/>
    <cellStyle name="Normal 3 2 74 4 3 2" xfId="7474" xr:uid="{00000000-0005-0000-0000-0000C31A0000}"/>
    <cellStyle name="Normal 3 2 74 4 4" xfId="7475" xr:uid="{00000000-0005-0000-0000-0000C41A0000}"/>
    <cellStyle name="Normal 3 2 74 5" xfId="7476" xr:uid="{00000000-0005-0000-0000-0000C51A0000}"/>
    <cellStyle name="Normal 3 2 74 5 2" xfId="7477" xr:uid="{00000000-0005-0000-0000-0000C61A0000}"/>
    <cellStyle name="Normal 3 2 74 6" xfId="7478" xr:uid="{00000000-0005-0000-0000-0000C71A0000}"/>
    <cellStyle name="Normal 3 2 74 6 2" xfId="7479" xr:uid="{00000000-0005-0000-0000-0000C81A0000}"/>
    <cellStyle name="Normal 3 2 74 7" xfId="7480" xr:uid="{00000000-0005-0000-0000-0000C91A0000}"/>
    <cellStyle name="Normal 3 2 74 8" xfId="9280" xr:uid="{02E101C4-2CE2-4D1D-8670-5185FF730FD1}"/>
    <cellStyle name="Normal 3 2 75" xfId="435" xr:uid="{00000000-0005-0000-0000-0000CA1A0000}"/>
    <cellStyle name="Normal 3 2 75 2" xfId="436" xr:uid="{00000000-0005-0000-0000-0000CB1A0000}"/>
    <cellStyle name="Normal 3 2 75 2 2" xfId="7481" xr:uid="{00000000-0005-0000-0000-0000CC1A0000}"/>
    <cellStyle name="Normal 3 2 75 2 2 2" xfId="7482" xr:uid="{00000000-0005-0000-0000-0000CD1A0000}"/>
    <cellStyle name="Normal 3 2 75 2 2 2 2" xfId="7483" xr:uid="{00000000-0005-0000-0000-0000CE1A0000}"/>
    <cellStyle name="Normal 3 2 75 2 2 2 2 2" xfId="7484" xr:uid="{00000000-0005-0000-0000-0000CF1A0000}"/>
    <cellStyle name="Normal 3 2 75 2 2 2 3" xfId="7485" xr:uid="{00000000-0005-0000-0000-0000D01A0000}"/>
    <cellStyle name="Normal 3 2 75 2 2 2 3 2" xfId="7486" xr:uid="{00000000-0005-0000-0000-0000D11A0000}"/>
    <cellStyle name="Normal 3 2 75 2 2 2 4" xfId="7487" xr:uid="{00000000-0005-0000-0000-0000D21A0000}"/>
    <cellStyle name="Normal 3 2 75 2 2 3" xfId="7488" xr:uid="{00000000-0005-0000-0000-0000D31A0000}"/>
    <cellStyle name="Normal 3 2 75 2 2 3 2" xfId="7489" xr:uid="{00000000-0005-0000-0000-0000D41A0000}"/>
    <cellStyle name="Normal 3 2 75 2 2 4" xfId="7490" xr:uid="{00000000-0005-0000-0000-0000D51A0000}"/>
    <cellStyle name="Normal 3 2 75 2 2 4 2" xfId="7491" xr:uid="{00000000-0005-0000-0000-0000D61A0000}"/>
    <cellStyle name="Normal 3 2 75 2 2 5" xfId="7492" xr:uid="{00000000-0005-0000-0000-0000D71A0000}"/>
    <cellStyle name="Normal 3 2 75 2 2 6" xfId="9643" xr:uid="{1A933CB4-AE50-4EB2-8943-4F9B182F19D4}"/>
    <cellStyle name="Normal 3 2 75 2 3" xfId="7493" xr:uid="{00000000-0005-0000-0000-0000D81A0000}"/>
    <cellStyle name="Normal 3 2 75 2 3 2" xfId="7494" xr:uid="{00000000-0005-0000-0000-0000D91A0000}"/>
    <cellStyle name="Normal 3 2 75 2 3 2 2" xfId="7495" xr:uid="{00000000-0005-0000-0000-0000DA1A0000}"/>
    <cellStyle name="Normal 3 2 75 2 3 3" xfId="7496" xr:uid="{00000000-0005-0000-0000-0000DB1A0000}"/>
    <cellStyle name="Normal 3 2 75 2 3 3 2" xfId="7497" xr:uid="{00000000-0005-0000-0000-0000DC1A0000}"/>
    <cellStyle name="Normal 3 2 75 2 3 4" xfId="7498" xr:uid="{00000000-0005-0000-0000-0000DD1A0000}"/>
    <cellStyle name="Normal 3 2 75 2 4" xfId="7499" xr:uid="{00000000-0005-0000-0000-0000DE1A0000}"/>
    <cellStyle name="Normal 3 2 75 2 4 2" xfId="7500" xr:uid="{00000000-0005-0000-0000-0000DF1A0000}"/>
    <cellStyle name="Normal 3 2 75 2 5" xfId="7501" xr:uid="{00000000-0005-0000-0000-0000E01A0000}"/>
    <cellStyle name="Normal 3 2 75 2 5 2" xfId="7502" xr:uid="{00000000-0005-0000-0000-0000E11A0000}"/>
    <cellStyle name="Normal 3 2 75 2 6" xfId="7503" xr:uid="{00000000-0005-0000-0000-0000E21A0000}"/>
    <cellStyle name="Normal 3 2 75 2 7" xfId="9283" xr:uid="{458B871A-080F-4250-B38C-9BA61E49DFA6}"/>
    <cellStyle name="Normal 3 2 75 3" xfId="7504" xr:uid="{00000000-0005-0000-0000-0000E31A0000}"/>
    <cellStyle name="Normal 3 2 75 3 2" xfId="7505" xr:uid="{00000000-0005-0000-0000-0000E41A0000}"/>
    <cellStyle name="Normal 3 2 75 3 2 2" xfId="7506" xr:uid="{00000000-0005-0000-0000-0000E51A0000}"/>
    <cellStyle name="Normal 3 2 75 3 2 2 2" xfId="7507" xr:uid="{00000000-0005-0000-0000-0000E61A0000}"/>
    <cellStyle name="Normal 3 2 75 3 2 3" xfId="7508" xr:uid="{00000000-0005-0000-0000-0000E71A0000}"/>
    <cellStyle name="Normal 3 2 75 3 2 3 2" xfId="7509" xr:uid="{00000000-0005-0000-0000-0000E81A0000}"/>
    <cellStyle name="Normal 3 2 75 3 2 4" xfId="7510" xr:uid="{00000000-0005-0000-0000-0000E91A0000}"/>
    <cellStyle name="Normal 3 2 75 3 3" xfId="7511" xr:uid="{00000000-0005-0000-0000-0000EA1A0000}"/>
    <cellStyle name="Normal 3 2 75 3 3 2" xfId="7512" xr:uid="{00000000-0005-0000-0000-0000EB1A0000}"/>
    <cellStyle name="Normal 3 2 75 3 4" xfId="7513" xr:uid="{00000000-0005-0000-0000-0000EC1A0000}"/>
    <cellStyle name="Normal 3 2 75 3 4 2" xfId="7514" xr:uid="{00000000-0005-0000-0000-0000ED1A0000}"/>
    <cellStyle name="Normal 3 2 75 3 5" xfId="7515" xr:uid="{00000000-0005-0000-0000-0000EE1A0000}"/>
    <cellStyle name="Normal 3 2 75 3 6" xfId="9642" xr:uid="{F467CC23-ADEA-48DC-841A-896D4858175C}"/>
    <cellStyle name="Normal 3 2 75 4" xfId="7516" xr:uid="{00000000-0005-0000-0000-0000EF1A0000}"/>
    <cellStyle name="Normal 3 2 75 4 2" xfId="7517" xr:uid="{00000000-0005-0000-0000-0000F01A0000}"/>
    <cellStyle name="Normal 3 2 75 4 2 2" xfId="7518" xr:uid="{00000000-0005-0000-0000-0000F11A0000}"/>
    <cellStyle name="Normal 3 2 75 4 3" xfId="7519" xr:uid="{00000000-0005-0000-0000-0000F21A0000}"/>
    <cellStyle name="Normal 3 2 75 4 3 2" xfId="7520" xr:uid="{00000000-0005-0000-0000-0000F31A0000}"/>
    <cellStyle name="Normal 3 2 75 4 4" xfId="7521" xr:uid="{00000000-0005-0000-0000-0000F41A0000}"/>
    <cellStyle name="Normal 3 2 75 5" xfId="7522" xr:uid="{00000000-0005-0000-0000-0000F51A0000}"/>
    <cellStyle name="Normal 3 2 75 5 2" xfId="7523" xr:uid="{00000000-0005-0000-0000-0000F61A0000}"/>
    <cellStyle name="Normal 3 2 75 6" xfId="7524" xr:uid="{00000000-0005-0000-0000-0000F71A0000}"/>
    <cellStyle name="Normal 3 2 75 6 2" xfId="7525" xr:uid="{00000000-0005-0000-0000-0000F81A0000}"/>
    <cellStyle name="Normal 3 2 75 7" xfId="7526" xr:uid="{00000000-0005-0000-0000-0000F91A0000}"/>
    <cellStyle name="Normal 3 2 75 8" xfId="9282" xr:uid="{9432BE27-43C4-4A56-B9C1-D06A8DC4E723}"/>
    <cellStyle name="Normal 3 2 76" xfId="437" xr:uid="{00000000-0005-0000-0000-0000FA1A0000}"/>
    <cellStyle name="Normal 3 2 76 2" xfId="438" xr:uid="{00000000-0005-0000-0000-0000FB1A0000}"/>
    <cellStyle name="Normal 3 2 76 2 2" xfId="7527" xr:uid="{00000000-0005-0000-0000-0000FC1A0000}"/>
    <cellStyle name="Normal 3 2 76 2 2 2" xfId="7528" xr:uid="{00000000-0005-0000-0000-0000FD1A0000}"/>
    <cellStyle name="Normal 3 2 76 2 2 2 2" xfId="7529" xr:uid="{00000000-0005-0000-0000-0000FE1A0000}"/>
    <cellStyle name="Normal 3 2 76 2 2 2 2 2" xfId="7530" xr:uid="{00000000-0005-0000-0000-0000FF1A0000}"/>
    <cellStyle name="Normal 3 2 76 2 2 2 3" xfId="7531" xr:uid="{00000000-0005-0000-0000-0000001B0000}"/>
    <cellStyle name="Normal 3 2 76 2 2 2 3 2" xfId="7532" xr:uid="{00000000-0005-0000-0000-0000011B0000}"/>
    <cellStyle name="Normal 3 2 76 2 2 2 4" xfId="7533" xr:uid="{00000000-0005-0000-0000-0000021B0000}"/>
    <cellStyle name="Normal 3 2 76 2 2 3" xfId="7534" xr:uid="{00000000-0005-0000-0000-0000031B0000}"/>
    <cellStyle name="Normal 3 2 76 2 2 3 2" xfId="7535" xr:uid="{00000000-0005-0000-0000-0000041B0000}"/>
    <cellStyle name="Normal 3 2 76 2 2 4" xfId="7536" xr:uid="{00000000-0005-0000-0000-0000051B0000}"/>
    <cellStyle name="Normal 3 2 76 2 2 4 2" xfId="7537" xr:uid="{00000000-0005-0000-0000-0000061B0000}"/>
    <cellStyle name="Normal 3 2 76 2 2 5" xfId="7538" xr:uid="{00000000-0005-0000-0000-0000071B0000}"/>
    <cellStyle name="Normal 3 2 76 2 2 6" xfId="9645" xr:uid="{DC760349-D843-4B5D-BCBE-AB806A593399}"/>
    <cellStyle name="Normal 3 2 76 2 3" xfId="7539" xr:uid="{00000000-0005-0000-0000-0000081B0000}"/>
    <cellStyle name="Normal 3 2 76 2 3 2" xfId="7540" xr:uid="{00000000-0005-0000-0000-0000091B0000}"/>
    <cellStyle name="Normal 3 2 76 2 3 2 2" xfId="7541" xr:uid="{00000000-0005-0000-0000-00000A1B0000}"/>
    <cellStyle name="Normal 3 2 76 2 3 3" xfId="7542" xr:uid="{00000000-0005-0000-0000-00000B1B0000}"/>
    <cellStyle name="Normal 3 2 76 2 3 3 2" xfId="7543" xr:uid="{00000000-0005-0000-0000-00000C1B0000}"/>
    <cellStyle name="Normal 3 2 76 2 3 4" xfId="7544" xr:uid="{00000000-0005-0000-0000-00000D1B0000}"/>
    <cellStyle name="Normal 3 2 76 2 4" xfId="7545" xr:uid="{00000000-0005-0000-0000-00000E1B0000}"/>
    <cellStyle name="Normal 3 2 76 2 4 2" xfId="7546" xr:uid="{00000000-0005-0000-0000-00000F1B0000}"/>
    <cellStyle name="Normal 3 2 76 2 5" xfId="7547" xr:uid="{00000000-0005-0000-0000-0000101B0000}"/>
    <cellStyle name="Normal 3 2 76 2 5 2" xfId="7548" xr:uid="{00000000-0005-0000-0000-0000111B0000}"/>
    <cellStyle name="Normal 3 2 76 2 6" xfId="7549" xr:uid="{00000000-0005-0000-0000-0000121B0000}"/>
    <cellStyle name="Normal 3 2 76 2 7" xfId="9285" xr:uid="{3A259DD1-21DE-415D-9CF4-7C6C2DC481AB}"/>
    <cellStyle name="Normal 3 2 76 3" xfId="7550" xr:uid="{00000000-0005-0000-0000-0000131B0000}"/>
    <cellStyle name="Normal 3 2 76 3 2" xfId="7551" xr:uid="{00000000-0005-0000-0000-0000141B0000}"/>
    <cellStyle name="Normal 3 2 76 3 2 2" xfId="7552" xr:uid="{00000000-0005-0000-0000-0000151B0000}"/>
    <cellStyle name="Normal 3 2 76 3 2 2 2" xfId="7553" xr:uid="{00000000-0005-0000-0000-0000161B0000}"/>
    <cellStyle name="Normal 3 2 76 3 2 3" xfId="7554" xr:uid="{00000000-0005-0000-0000-0000171B0000}"/>
    <cellStyle name="Normal 3 2 76 3 2 3 2" xfId="7555" xr:uid="{00000000-0005-0000-0000-0000181B0000}"/>
    <cellStyle name="Normal 3 2 76 3 2 4" xfId="7556" xr:uid="{00000000-0005-0000-0000-0000191B0000}"/>
    <cellStyle name="Normal 3 2 76 3 3" xfId="7557" xr:uid="{00000000-0005-0000-0000-00001A1B0000}"/>
    <cellStyle name="Normal 3 2 76 3 3 2" xfId="7558" xr:uid="{00000000-0005-0000-0000-00001B1B0000}"/>
    <cellStyle name="Normal 3 2 76 3 4" xfId="7559" xr:uid="{00000000-0005-0000-0000-00001C1B0000}"/>
    <cellStyle name="Normal 3 2 76 3 4 2" xfId="7560" xr:uid="{00000000-0005-0000-0000-00001D1B0000}"/>
    <cellStyle name="Normal 3 2 76 3 5" xfId="7561" xr:uid="{00000000-0005-0000-0000-00001E1B0000}"/>
    <cellStyle name="Normal 3 2 76 3 6" xfId="9644" xr:uid="{8F312307-F532-48E0-AD5C-DADAC73D1103}"/>
    <cellStyle name="Normal 3 2 76 4" xfId="7562" xr:uid="{00000000-0005-0000-0000-00001F1B0000}"/>
    <cellStyle name="Normal 3 2 76 4 2" xfId="7563" xr:uid="{00000000-0005-0000-0000-0000201B0000}"/>
    <cellStyle name="Normal 3 2 76 4 2 2" xfId="7564" xr:uid="{00000000-0005-0000-0000-0000211B0000}"/>
    <cellStyle name="Normal 3 2 76 4 3" xfId="7565" xr:uid="{00000000-0005-0000-0000-0000221B0000}"/>
    <cellStyle name="Normal 3 2 76 4 3 2" xfId="7566" xr:uid="{00000000-0005-0000-0000-0000231B0000}"/>
    <cellStyle name="Normal 3 2 76 4 4" xfId="7567" xr:uid="{00000000-0005-0000-0000-0000241B0000}"/>
    <cellStyle name="Normal 3 2 76 5" xfId="7568" xr:uid="{00000000-0005-0000-0000-0000251B0000}"/>
    <cellStyle name="Normal 3 2 76 5 2" xfId="7569" xr:uid="{00000000-0005-0000-0000-0000261B0000}"/>
    <cellStyle name="Normal 3 2 76 6" xfId="7570" xr:uid="{00000000-0005-0000-0000-0000271B0000}"/>
    <cellStyle name="Normal 3 2 76 6 2" xfId="7571" xr:uid="{00000000-0005-0000-0000-0000281B0000}"/>
    <cellStyle name="Normal 3 2 76 7" xfId="7572" xr:uid="{00000000-0005-0000-0000-0000291B0000}"/>
    <cellStyle name="Normal 3 2 76 8" xfId="9284" xr:uid="{F739A7ED-3FA1-4DF2-8893-C76511A4ABB3}"/>
    <cellStyle name="Normal 3 2 77" xfId="439" xr:uid="{00000000-0005-0000-0000-00002A1B0000}"/>
    <cellStyle name="Normal 3 2 77 2" xfId="440" xr:uid="{00000000-0005-0000-0000-00002B1B0000}"/>
    <cellStyle name="Normal 3 2 77 2 2" xfId="7573" xr:uid="{00000000-0005-0000-0000-00002C1B0000}"/>
    <cellStyle name="Normal 3 2 77 2 2 2" xfId="7574" xr:uid="{00000000-0005-0000-0000-00002D1B0000}"/>
    <cellStyle name="Normal 3 2 77 2 2 2 2" xfId="7575" xr:uid="{00000000-0005-0000-0000-00002E1B0000}"/>
    <cellStyle name="Normal 3 2 77 2 2 2 2 2" xfId="7576" xr:uid="{00000000-0005-0000-0000-00002F1B0000}"/>
    <cellStyle name="Normal 3 2 77 2 2 2 3" xfId="7577" xr:uid="{00000000-0005-0000-0000-0000301B0000}"/>
    <cellStyle name="Normal 3 2 77 2 2 2 3 2" xfId="7578" xr:uid="{00000000-0005-0000-0000-0000311B0000}"/>
    <cellStyle name="Normal 3 2 77 2 2 2 4" xfId="7579" xr:uid="{00000000-0005-0000-0000-0000321B0000}"/>
    <cellStyle name="Normal 3 2 77 2 2 3" xfId="7580" xr:uid="{00000000-0005-0000-0000-0000331B0000}"/>
    <cellStyle name="Normal 3 2 77 2 2 3 2" xfId="7581" xr:uid="{00000000-0005-0000-0000-0000341B0000}"/>
    <cellStyle name="Normal 3 2 77 2 2 4" xfId="7582" xr:uid="{00000000-0005-0000-0000-0000351B0000}"/>
    <cellStyle name="Normal 3 2 77 2 2 4 2" xfId="7583" xr:uid="{00000000-0005-0000-0000-0000361B0000}"/>
    <cellStyle name="Normal 3 2 77 2 2 5" xfId="7584" xr:uid="{00000000-0005-0000-0000-0000371B0000}"/>
    <cellStyle name="Normal 3 2 77 2 2 6" xfId="9647" xr:uid="{C4E6FBA4-4EDE-4B5B-99D5-1CCAD20618F7}"/>
    <cellStyle name="Normal 3 2 77 2 3" xfId="7585" xr:uid="{00000000-0005-0000-0000-0000381B0000}"/>
    <cellStyle name="Normal 3 2 77 2 3 2" xfId="7586" xr:uid="{00000000-0005-0000-0000-0000391B0000}"/>
    <cellStyle name="Normal 3 2 77 2 3 2 2" xfId="7587" xr:uid="{00000000-0005-0000-0000-00003A1B0000}"/>
    <cellStyle name="Normal 3 2 77 2 3 3" xfId="7588" xr:uid="{00000000-0005-0000-0000-00003B1B0000}"/>
    <cellStyle name="Normal 3 2 77 2 3 3 2" xfId="7589" xr:uid="{00000000-0005-0000-0000-00003C1B0000}"/>
    <cellStyle name="Normal 3 2 77 2 3 4" xfId="7590" xr:uid="{00000000-0005-0000-0000-00003D1B0000}"/>
    <cellStyle name="Normal 3 2 77 2 4" xfId="7591" xr:uid="{00000000-0005-0000-0000-00003E1B0000}"/>
    <cellStyle name="Normal 3 2 77 2 4 2" xfId="7592" xr:uid="{00000000-0005-0000-0000-00003F1B0000}"/>
    <cellStyle name="Normal 3 2 77 2 5" xfId="7593" xr:uid="{00000000-0005-0000-0000-0000401B0000}"/>
    <cellStyle name="Normal 3 2 77 2 5 2" xfId="7594" xr:uid="{00000000-0005-0000-0000-0000411B0000}"/>
    <cellStyle name="Normal 3 2 77 2 6" xfId="7595" xr:uid="{00000000-0005-0000-0000-0000421B0000}"/>
    <cellStyle name="Normal 3 2 77 2 7" xfId="9287" xr:uid="{46D566C0-7974-43EE-83AE-26AE56470451}"/>
    <cellStyle name="Normal 3 2 77 3" xfId="7596" xr:uid="{00000000-0005-0000-0000-0000431B0000}"/>
    <cellStyle name="Normal 3 2 77 3 2" xfId="7597" xr:uid="{00000000-0005-0000-0000-0000441B0000}"/>
    <cellStyle name="Normal 3 2 77 3 2 2" xfId="7598" xr:uid="{00000000-0005-0000-0000-0000451B0000}"/>
    <cellStyle name="Normal 3 2 77 3 2 2 2" xfId="7599" xr:uid="{00000000-0005-0000-0000-0000461B0000}"/>
    <cellStyle name="Normal 3 2 77 3 2 3" xfId="7600" xr:uid="{00000000-0005-0000-0000-0000471B0000}"/>
    <cellStyle name="Normal 3 2 77 3 2 3 2" xfId="7601" xr:uid="{00000000-0005-0000-0000-0000481B0000}"/>
    <cellStyle name="Normal 3 2 77 3 2 4" xfId="7602" xr:uid="{00000000-0005-0000-0000-0000491B0000}"/>
    <cellStyle name="Normal 3 2 77 3 3" xfId="7603" xr:uid="{00000000-0005-0000-0000-00004A1B0000}"/>
    <cellStyle name="Normal 3 2 77 3 3 2" xfId="7604" xr:uid="{00000000-0005-0000-0000-00004B1B0000}"/>
    <cellStyle name="Normal 3 2 77 3 4" xfId="7605" xr:uid="{00000000-0005-0000-0000-00004C1B0000}"/>
    <cellStyle name="Normal 3 2 77 3 4 2" xfId="7606" xr:uid="{00000000-0005-0000-0000-00004D1B0000}"/>
    <cellStyle name="Normal 3 2 77 3 5" xfId="7607" xr:uid="{00000000-0005-0000-0000-00004E1B0000}"/>
    <cellStyle name="Normal 3 2 77 3 6" xfId="9646" xr:uid="{74F32124-59B7-4230-8B04-05E5E419687D}"/>
    <cellStyle name="Normal 3 2 77 4" xfId="7608" xr:uid="{00000000-0005-0000-0000-00004F1B0000}"/>
    <cellStyle name="Normal 3 2 77 4 2" xfId="7609" xr:uid="{00000000-0005-0000-0000-0000501B0000}"/>
    <cellStyle name="Normal 3 2 77 4 2 2" xfId="7610" xr:uid="{00000000-0005-0000-0000-0000511B0000}"/>
    <cellStyle name="Normal 3 2 77 4 3" xfId="7611" xr:uid="{00000000-0005-0000-0000-0000521B0000}"/>
    <cellStyle name="Normal 3 2 77 4 3 2" xfId="7612" xr:uid="{00000000-0005-0000-0000-0000531B0000}"/>
    <cellStyle name="Normal 3 2 77 4 4" xfId="7613" xr:uid="{00000000-0005-0000-0000-0000541B0000}"/>
    <cellStyle name="Normal 3 2 77 5" xfId="7614" xr:uid="{00000000-0005-0000-0000-0000551B0000}"/>
    <cellStyle name="Normal 3 2 77 5 2" xfId="7615" xr:uid="{00000000-0005-0000-0000-0000561B0000}"/>
    <cellStyle name="Normal 3 2 77 6" xfId="7616" xr:uid="{00000000-0005-0000-0000-0000571B0000}"/>
    <cellStyle name="Normal 3 2 77 6 2" xfId="7617" xr:uid="{00000000-0005-0000-0000-0000581B0000}"/>
    <cellStyle name="Normal 3 2 77 7" xfId="7618" xr:uid="{00000000-0005-0000-0000-0000591B0000}"/>
    <cellStyle name="Normal 3 2 77 8" xfId="9286" xr:uid="{E515704A-6230-4BA2-AF4F-4814A7A0EA59}"/>
    <cellStyle name="Normal 3 2 78" xfId="441" xr:uid="{00000000-0005-0000-0000-00005A1B0000}"/>
    <cellStyle name="Normal 3 2 78 2" xfId="442" xr:uid="{00000000-0005-0000-0000-00005B1B0000}"/>
    <cellStyle name="Normal 3 2 78 2 2" xfId="7619" xr:uid="{00000000-0005-0000-0000-00005C1B0000}"/>
    <cellStyle name="Normal 3 2 78 2 2 2" xfId="7620" xr:uid="{00000000-0005-0000-0000-00005D1B0000}"/>
    <cellStyle name="Normal 3 2 78 2 2 2 2" xfId="7621" xr:uid="{00000000-0005-0000-0000-00005E1B0000}"/>
    <cellStyle name="Normal 3 2 78 2 2 2 2 2" xfId="7622" xr:uid="{00000000-0005-0000-0000-00005F1B0000}"/>
    <cellStyle name="Normal 3 2 78 2 2 2 3" xfId="7623" xr:uid="{00000000-0005-0000-0000-0000601B0000}"/>
    <cellStyle name="Normal 3 2 78 2 2 2 3 2" xfId="7624" xr:uid="{00000000-0005-0000-0000-0000611B0000}"/>
    <cellStyle name="Normal 3 2 78 2 2 2 4" xfId="7625" xr:uid="{00000000-0005-0000-0000-0000621B0000}"/>
    <cellStyle name="Normal 3 2 78 2 2 3" xfId="7626" xr:uid="{00000000-0005-0000-0000-0000631B0000}"/>
    <cellStyle name="Normal 3 2 78 2 2 3 2" xfId="7627" xr:uid="{00000000-0005-0000-0000-0000641B0000}"/>
    <cellStyle name="Normal 3 2 78 2 2 4" xfId="7628" xr:uid="{00000000-0005-0000-0000-0000651B0000}"/>
    <cellStyle name="Normal 3 2 78 2 2 4 2" xfId="7629" xr:uid="{00000000-0005-0000-0000-0000661B0000}"/>
    <cellStyle name="Normal 3 2 78 2 2 5" xfId="7630" xr:uid="{00000000-0005-0000-0000-0000671B0000}"/>
    <cellStyle name="Normal 3 2 78 2 2 6" xfId="9649" xr:uid="{C0E0884B-C346-4A20-A29E-A76F3E3E30FC}"/>
    <cellStyle name="Normal 3 2 78 2 3" xfId="7631" xr:uid="{00000000-0005-0000-0000-0000681B0000}"/>
    <cellStyle name="Normal 3 2 78 2 3 2" xfId="7632" xr:uid="{00000000-0005-0000-0000-0000691B0000}"/>
    <cellStyle name="Normal 3 2 78 2 3 2 2" xfId="7633" xr:uid="{00000000-0005-0000-0000-00006A1B0000}"/>
    <cellStyle name="Normal 3 2 78 2 3 3" xfId="7634" xr:uid="{00000000-0005-0000-0000-00006B1B0000}"/>
    <cellStyle name="Normal 3 2 78 2 3 3 2" xfId="7635" xr:uid="{00000000-0005-0000-0000-00006C1B0000}"/>
    <cellStyle name="Normal 3 2 78 2 3 4" xfId="7636" xr:uid="{00000000-0005-0000-0000-00006D1B0000}"/>
    <cellStyle name="Normal 3 2 78 2 4" xfId="7637" xr:uid="{00000000-0005-0000-0000-00006E1B0000}"/>
    <cellStyle name="Normal 3 2 78 2 4 2" xfId="7638" xr:uid="{00000000-0005-0000-0000-00006F1B0000}"/>
    <cellStyle name="Normal 3 2 78 2 5" xfId="7639" xr:uid="{00000000-0005-0000-0000-0000701B0000}"/>
    <cellStyle name="Normal 3 2 78 2 5 2" xfId="7640" xr:uid="{00000000-0005-0000-0000-0000711B0000}"/>
    <cellStyle name="Normal 3 2 78 2 6" xfId="7641" xr:uid="{00000000-0005-0000-0000-0000721B0000}"/>
    <cellStyle name="Normal 3 2 78 2 7" xfId="9289" xr:uid="{7A33C4EF-C1B7-4BCD-BC15-73009AA14917}"/>
    <cellStyle name="Normal 3 2 78 3" xfId="7642" xr:uid="{00000000-0005-0000-0000-0000731B0000}"/>
    <cellStyle name="Normal 3 2 78 3 2" xfId="7643" xr:uid="{00000000-0005-0000-0000-0000741B0000}"/>
    <cellStyle name="Normal 3 2 78 3 2 2" xfId="7644" xr:uid="{00000000-0005-0000-0000-0000751B0000}"/>
    <cellStyle name="Normal 3 2 78 3 2 2 2" xfId="7645" xr:uid="{00000000-0005-0000-0000-0000761B0000}"/>
    <cellStyle name="Normal 3 2 78 3 2 3" xfId="7646" xr:uid="{00000000-0005-0000-0000-0000771B0000}"/>
    <cellStyle name="Normal 3 2 78 3 2 3 2" xfId="7647" xr:uid="{00000000-0005-0000-0000-0000781B0000}"/>
    <cellStyle name="Normal 3 2 78 3 2 4" xfId="7648" xr:uid="{00000000-0005-0000-0000-0000791B0000}"/>
    <cellStyle name="Normal 3 2 78 3 3" xfId="7649" xr:uid="{00000000-0005-0000-0000-00007A1B0000}"/>
    <cellStyle name="Normal 3 2 78 3 3 2" xfId="7650" xr:uid="{00000000-0005-0000-0000-00007B1B0000}"/>
    <cellStyle name="Normal 3 2 78 3 4" xfId="7651" xr:uid="{00000000-0005-0000-0000-00007C1B0000}"/>
    <cellStyle name="Normal 3 2 78 3 4 2" xfId="7652" xr:uid="{00000000-0005-0000-0000-00007D1B0000}"/>
    <cellStyle name="Normal 3 2 78 3 5" xfId="7653" xr:uid="{00000000-0005-0000-0000-00007E1B0000}"/>
    <cellStyle name="Normal 3 2 78 3 6" xfId="9648" xr:uid="{3A428200-EA3E-4AB0-ABAB-377516741B00}"/>
    <cellStyle name="Normal 3 2 78 4" xfId="7654" xr:uid="{00000000-0005-0000-0000-00007F1B0000}"/>
    <cellStyle name="Normal 3 2 78 4 2" xfId="7655" xr:uid="{00000000-0005-0000-0000-0000801B0000}"/>
    <cellStyle name="Normal 3 2 78 4 2 2" xfId="7656" xr:uid="{00000000-0005-0000-0000-0000811B0000}"/>
    <cellStyle name="Normal 3 2 78 4 3" xfId="7657" xr:uid="{00000000-0005-0000-0000-0000821B0000}"/>
    <cellStyle name="Normal 3 2 78 4 3 2" xfId="7658" xr:uid="{00000000-0005-0000-0000-0000831B0000}"/>
    <cellStyle name="Normal 3 2 78 4 4" xfId="7659" xr:uid="{00000000-0005-0000-0000-0000841B0000}"/>
    <cellStyle name="Normal 3 2 78 5" xfId="7660" xr:uid="{00000000-0005-0000-0000-0000851B0000}"/>
    <cellStyle name="Normal 3 2 78 5 2" xfId="7661" xr:uid="{00000000-0005-0000-0000-0000861B0000}"/>
    <cellStyle name="Normal 3 2 78 6" xfId="7662" xr:uid="{00000000-0005-0000-0000-0000871B0000}"/>
    <cellStyle name="Normal 3 2 78 6 2" xfId="7663" xr:uid="{00000000-0005-0000-0000-0000881B0000}"/>
    <cellStyle name="Normal 3 2 78 7" xfId="7664" xr:uid="{00000000-0005-0000-0000-0000891B0000}"/>
    <cellStyle name="Normal 3 2 78 8" xfId="9288" xr:uid="{F21ACB4F-CE0A-43A5-8C19-F28270E20BE9}"/>
    <cellStyle name="Normal 3 2 79" xfId="443" xr:uid="{00000000-0005-0000-0000-00008A1B0000}"/>
    <cellStyle name="Normal 3 2 79 2" xfId="444" xr:uid="{00000000-0005-0000-0000-00008B1B0000}"/>
    <cellStyle name="Normal 3 2 79 2 2" xfId="7665" xr:uid="{00000000-0005-0000-0000-00008C1B0000}"/>
    <cellStyle name="Normal 3 2 79 2 2 2" xfId="7666" xr:uid="{00000000-0005-0000-0000-00008D1B0000}"/>
    <cellStyle name="Normal 3 2 79 2 2 2 2" xfId="7667" xr:uid="{00000000-0005-0000-0000-00008E1B0000}"/>
    <cellStyle name="Normal 3 2 79 2 2 2 2 2" xfId="7668" xr:uid="{00000000-0005-0000-0000-00008F1B0000}"/>
    <cellStyle name="Normal 3 2 79 2 2 2 3" xfId="7669" xr:uid="{00000000-0005-0000-0000-0000901B0000}"/>
    <cellStyle name="Normal 3 2 79 2 2 2 3 2" xfId="7670" xr:uid="{00000000-0005-0000-0000-0000911B0000}"/>
    <cellStyle name="Normal 3 2 79 2 2 2 4" xfId="7671" xr:uid="{00000000-0005-0000-0000-0000921B0000}"/>
    <cellStyle name="Normal 3 2 79 2 2 3" xfId="7672" xr:uid="{00000000-0005-0000-0000-0000931B0000}"/>
    <cellStyle name="Normal 3 2 79 2 2 3 2" xfId="7673" xr:uid="{00000000-0005-0000-0000-0000941B0000}"/>
    <cellStyle name="Normal 3 2 79 2 2 4" xfId="7674" xr:uid="{00000000-0005-0000-0000-0000951B0000}"/>
    <cellStyle name="Normal 3 2 79 2 2 4 2" xfId="7675" xr:uid="{00000000-0005-0000-0000-0000961B0000}"/>
    <cellStyle name="Normal 3 2 79 2 2 5" xfId="7676" xr:uid="{00000000-0005-0000-0000-0000971B0000}"/>
    <cellStyle name="Normal 3 2 79 2 2 6" xfId="9651" xr:uid="{E22B313B-22A3-4012-8C18-17B42F108644}"/>
    <cellStyle name="Normal 3 2 79 2 3" xfId="7677" xr:uid="{00000000-0005-0000-0000-0000981B0000}"/>
    <cellStyle name="Normal 3 2 79 2 3 2" xfId="7678" xr:uid="{00000000-0005-0000-0000-0000991B0000}"/>
    <cellStyle name="Normal 3 2 79 2 3 2 2" xfId="7679" xr:uid="{00000000-0005-0000-0000-00009A1B0000}"/>
    <cellStyle name="Normal 3 2 79 2 3 3" xfId="7680" xr:uid="{00000000-0005-0000-0000-00009B1B0000}"/>
    <cellStyle name="Normal 3 2 79 2 3 3 2" xfId="7681" xr:uid="{00000000-0005-0000-0000-00009C1B0000}"/>
    <cellStyle name="Normal 3 2 79 2 3 4" xfId="7682" xr:uid="{00000000-0005-0000-0000-00009D1B0000}"/>
    <cellStyle name="Normal 3 2 79 2 4" xfId="7683" xr:uid="{00000000-0005-0000-0000-00009E1B0000}"/>
    <cellStyle name="Normal 3 2 79 2 4 2" xfId="7684" xr:uid="{00000000-0005-0000-0000-00009F1B0000}"/>
    <cellStyle name="Normal 3 2 79 2 5" xfId="7685" xr:uid="{00000000-0005-0000-0000-0000A01B0000}"/>
    <cellStyle name="Normal 3 2 79 2 5 2" xfId="7686" xr:uid="{00000000-0005-0000-0000-0000A11B0000}"/>
    <cellStyle name="Normal 3 2 79 2 6" xfId="7687" xr:uid="{00000000-0005-0000-0000-0000A21B0000}"/>
    <cellStyle name="Normal 3 2 79 2 7" xfId="9291" xr:uid="{ADD8DF73-FC1E-491B-90C2-E738AF6630A4}"/>
    <cellStyle name="Normal 3 2 79 3" xfId="7688" xr:uid="{00000000-0005-0000-0000-0000A31B0000}"/>
    <cellStyle name="Normal 3 2 79 3 2" xfId="7689" xr:uid="{00000000-0005-0000-0000-0000A41B0000}"/>
    <cellStyle name="Normal 3 2 79 3 2 2" xfId="7690" xr:uid="{00000000-0005-0000-0000-0000A51B0000}"/>
    <cellStyle name="Normal 3 2 79 3 2 2 2" xfId="7691" xr:uid="{00000000-0005-0000-0000-0000A61B0000}"/>
    <cellStyle name="Normal 3 2 79 3 2 3" xfId="7692" xr:uid="{00000000-0005-0000-0000-0000A71B0000}"/>
    <cellStyle name="Normal 3 2 79 3 2 3 2" xfId="7693" xr:uid="{00000000-0005-0000-0000-0000A81B0000}"/>
    <cellStyle name="Normal 3 2 79 3 2 4" xfId="7694" xr:uid="{00000000-0005-0000-0000-0000A91B0000}"/>
    <cellStyle name="Normal 3 2 79 3 3" xfId="7695" xr:uid="{00000000-0005-0000-0000-0000AA1B0000}"/>
    <cellStyle name="Normal 3 2 79 3 3 2" xfId="7696" xr:uid="{00000000-0005-0000-0000-0000AB1B0000}"/>
    <cellStyle name="Normal 3 2 79 3 4" xfId="7697" xr:uid="{00000000-0005-0000-0000-0000AC1B0000}"/>
    <cellStyle name="Normal 3 2 79 3 4 2" xfId="7698" xr:uid="{00000000-0005-0000-0000-0000AD1B0000}"/>
    <cellStyle name="Normal 3 2 79 3 5" xfId="7699" xr:uid="{00000000-0005-0000-0000-0000AE1B0000}"/>
    <cellStyle name="Normal 3 2 79 3 6" xfId="9650" xr:uid="{2E9A1AFE-8A55-45CE-9033-F107A8A09A04}"/>
    <cellStyle name="Normal 3 2 79 4" xfId="7700" xr:uid="{00000000-0005-0000-0000-0000AF1B0000}"/>
    <cellStyle name="Normal 3 2 79 4 2" xfId="7701" xr:uid="{00000000-0005-0000-0000-0000B01B0000}"/>
    <cellStyle name="Normal 3 2 79 4 2 2" xfId="7702" xr:uid="{00000000-0005-0000-0000-0000B11B0000}"/>
    <cellStyle name="Normal 3 2 79 4 3" xfId="7703" xr:uid="{00000000-0005-0000-0000-0000B21B0000}"/>
    <cellStyle name="Normal 3 2 79 4 3 2" xfId="7704" xr:uid="{00000000-0005-0000-0000-0000B31B0000}"/>
    <cellStyle name="Normal 3 2 79 4 4" xfId="7705" xr:uid="{00000000-0005-0000-0000-0000B41B0000}"/>
    <cellStyle name="Normal 3 2 79 5" xfId="7706" xr:uid="{00000000-0005-0000-0000-0000B51B0000}"/>
    <cellStyle name="Normal 3 2 79 5 2" xfId="7707" xr:uid="{00000000-0005-0000-0000-0000B61B0000}"/>
    <cellStyle name="Normal 3 2 79 6" xfId="7708" xr:uid="{00000000-0005-0000-0000-0000B71B0000}"/>
    <cellStyle name="Normal 3 2 79 6 2" xfId="7709" xr:uid="{00000000-0005-0000-0000-0000B81B0000}"/>
    <cellStyle name="Normal 3 2 79 7" xfId="7710" xr:uid="{00000000-0005-0000-0000-0000B91B0000}"/>
    <cellStyle name="Normal 3 2 79 8" xfId="9290" xr:uid="{30F424AE-681C-4F0E-8FF7-13B36AA63AE0}"/>
    <cellStyle name="Normal 3 2 8" xfId="445" xr:uid="{00000000-0005-0000-0000-0000BA1B0000}"/>
    <cellStyle name="Normal 3 2 8 2" xfId="446" xr:uid="{00000000-0005-0000-0000-0000BB1B0000}"/>
    <cellStyle name="Normal 3 2 8 2 2" xfId="7711" xr:uid="{00000000-0005-0000-0000-0000BC1B0000}"/>
    <cellStyle name="Normal 3 2 8 2 2 2" xfId="7712" xr:uid="{00000000-0005-0000-0000-0000BD1B0000}"/>
    <cellStyle name="Normal 3 2 8 2 2 2 2" xfId="7713" xr:uid="{00000000-0005-0000-0000-0000BE1B0000}"/>
    <cellStyle name="Normal 3 2 8 2 2 2 2 2" xfId="7714" xr:uid="{00000000-0005-0000-0000-0000BF1B0000}"/>
    <cellStyle name="Normal 3 2 8 2 2 2 3" xfId="7715" xr:uid="{00000000-0005-0000-0000-0000C01B0000}"/>
    <cellStyle name="Normal 3 2 8 2 2 2 3 2" xfId="7716" xr:uid="{00000000-0005-0000-0000-0000C11B0000}"/>
    <cellStyle name="Normal 3 2 8 2 2 2 4" xfId="7717" xr:uid="{00000000-0005-0000-0000-0000C21B0000}"/>
    <cellStyle name="Normal 3 2 8 2 2 3" xfId="7718" xr:uid="{00000000-0005-0000-0000-0000C31B0000}"/>
    <cellStyle name="Normal 3 2 8 2 2 3 2" xfId="7719" xr:uid="{00000000-0005-0000-0000-0000C41B0000}"/>
    <cellStyle name="Normal 3 2 8 2 2 4" xfId="7720" xr:uid="{00000000-0005-0000-0000-0000C51B0000}"/>
    <cellStyle name="Normal 3 2 8 2 2 4 2" xfId="7721" xr:uid="{00000000-0005-0000-0000-0000C61B0000}"/>
    <cellStyle name="Normal 3 2 8 2 2 5" xfId="7722" xr:uid="{00000000-0005-0000-0000-0000C71B0000}"/>
    <cellStyle name="Normal 3 2 8 2 2 6" xfId="9653" xr:uid="{B86CBBB9-2153-4EB4-9C95-9592EDD85943}"/>
    <cellStyle name="Normal 3 2 8 2 3" xfId="7723" xr:uid="{00000000-0005-0000-0000-0000C81B0000}"/>
    <cellStyle name="Normal 3 2 8 2 3 2" xfId="7724" xr:uid="{00000000-0005-0000-0000-0000C91B0000}"/>
    <cellStyle name="Normal 3 2 8 2 3 2 2" xfId="7725" xr:uid="{00000000-0005-0000-0000-0000CA1B0000}"/>
    <cellStyle name="Normal 3 2 8 2 3 3" xfId="7726" xr:uid="{00000000-0005-0000-0000-0000CB1B0000}"/>
    <cellStyle name="Normal 3 2 8 2 3 3 2" xfId="7727" xr:uid="{00000000-0005-0000-0000-0000CC1B0000}"/>
    <cellStyle name="Normal 3 2 8 2 3 4" xfId="7728" xr:uid="{00000000-0005-0000-0000-0000CD1B0000}"/>
    <cellStyle name="Normal 3 2 8 2 4" xfId="7729" xr:uid="{00000000-0005-0000-0000-0000CE1B0000}"/>
    <cellStyle name="Normal 3 2 8 2 4 2" xfId="7730" xr:uid="{00000000-0005-0000-0000-0000CF1B0000}"/>
    <cellStyle name="Normal 3 2 8 2 5" xfId="7731" xr:uid="{00000000-0005-0000-0000-0000D01B0000}"/>
    <cellStyle name="Normal 3 2 8 2 5 2" xfId="7732" xr:uid="{00000000-0005-0000-0000-0000D11B0000}"/>
    <cellStyle name="Normal 3 2 8 2 6" xfId="7733" xr:uid="{00000000-0005-0000-0000-0000D21B0000}"/>
    <cellStyle name="Normal 3 2 8 2 7" xfId="9293" xr:uid="{FE395888-83D6-49DF-8C64-D6BD50AFCEDC}"/>
    <cellStyle name="Normal 3 2 8 3" xfId="7734" xr:uid="{00000000-0005-0000-0000-0000D31B0000}"/>
    <cellStyle name="Normal 3 2 8 3 2" xfId="7735" xr:uid="{00000000-0005-0000-0000-0000D41B0000}"/>
    <cellStyle name="Normal 3 2 8 3 2 2" xfId="7736" xr:uid="{00000000-0005-0000-0000-0000D51B0000}"/>
    <cellStyle name="Normal 3 2 8 3 2 2 2" xfId="7737" xr:uid="{00000000-0005-0000-0000-0000D61B0000}"/>
    <cellStyle name="Normal 3 2 8 3 2 3" xfId="7738" xr:uid="{00000000-0005-0000-0000-0000D71B0000}"/>
    <cellStyle name="Normal 3 2 8 3 2 3 2" xfId="7739" xr:uid="{00000000-0005-0000-0000-0000D81B0000}"/>
    <cellStyle name="Normal 3 2 8 3 2 4" xfId="7740" xr:uid="{00000000-0005-0000-0000-0000D91B0000}"/>
    <cellStyle name="Normal 3 2 8 3 3" xfId="7741" xr:uid="{00000000-0005-0000-0000-0000DA1B0000}"/>
    <cellStyle name="Normal 3 2 8 3 3 2" xfId="7742" xr:uid="{00000000-0005-0000-0000-0000DB1B0000}"/>
    <cellStyle name="Normal 3 2 8 3 4" xfId="7743" xr:uid="{00000000-0005-0000-0000-0000DC1B0000}"/>
    <cellStyle name="Normal 3 2 8 3 4 2" xfId="7744" xr:uid="{00000000-0005-0000-0000-0000DD1B0000}"/>
    <cellStyle name="Normal 3 2 8 3 5" xfId="7745" xr:uid="{00000000-0005-0000-0000-0000DE1B0000}"/>
    <cellStyle name="Normal 3 2 8 3 6" xfId="9652" xr:uid="{97B509BB-E5D5-4270-82E0-3146747499B6}"/>
    <cellStyle name="Normal 3 2 8 4" xfId="7746" xr:uid="{00000000-0005-0000-0000-0000DF1B0000}"/>
    <cellStyle name="Normal 3 2 8 4 2" xfId="7747" xr:uid="{00000000-0005-0000-0000-0000E01B0000}"/>
    <cellStyle name="Normal 3 2 8 4 2 2" xfId="7748" xr:uid="{00000000-0005-0000-0000-0000E11B0000}"/>
    <cellStyle name="Normal 3 2 8 4 3" xfId="7749" xr:uid="{00000000-0005-0000-0000-0000E21B0000}"/>
    <cellStyle name="Normal 3 2 8 4 3 2" xfId="7750" xr:uid="{00000000-0005-0000-0000-0000E31B0000}"/>
    <cellStyle name="Normal 3 2 8 4 4" xfId="7751" xr:uid="{00000000-0005-0000-0000-0000E41B0000}"/>
    <cellStyle name="Normal 3 2 8 5" xfId="7752" xr:uid="{00000000-0005-0000-0000-0000E51B0000}"/>
    <cellStyle name="Normal 3 2 8 5 2" xfId="7753" xr:uid="{00000000-0005-0000-0000-0000E61B0000}"/>
    <cellStyle name="Normal 3 2 8 6" xfId="7754" xr:uid="{00000000-0005-0000-0000-0000E71B0000}"/>
    <cellStyle name="Normal 3 2 8 6 2" xfId="7755" xr:uid="{00000000-0005-0000-0000-0000E81B0000}"/>
    <cellStyle name="Normal 3 2 8 7" xfId="7756" xr:uid="{00000000-0005-0000-0000-0000E91B0000}"/>
    <cellStyle name="Normal 3 2 8 8" xfId="9292" xr:uid="{E3117F29-3803-4D89-A8A4-17349201A250}"/>
    <cellStyle name="Normal 3 2 80" xfId="447" xr:uid="{00000000-0005-0000-0000-0000EA1B0000}"/>
    <cellStyle name="Normal 3 2 80 2" xfId="448" xr:uid="{00000000-0005-0000-0000-0000EB1B0000}"/>
    <cellStyle name="Normal 3 2 80 2 2" xfId="7757" xr:uid="{00000000-0005-0000-0000-0000EC1B0000}"/>
    <cellStyle name="Normal 3 2 80 2 2 2" xfId="7758" xr:uid="{00000000-0005-0000-0000-0000ED1B0000}"/>
    <cellStyle name="Normal 3 2 80 2 2 2 2" xfId="7759" xr:uid="{00000000-0005-0000-0000-0000EE1B0000}"/>
    <cellStyle name="Normal 3 2 80 2 2 2 2 2" xfId="7760" xr:uid="{00000000-0005-0000-0000-0000EF1B0000}"/>
    <cellStyle name="Normal 3 2 80 2 2 2 3" xfId="7761" xr:uid="{00000000-0005-0000-0000-0000F01B0000}"/>
    <cellStyle name="Normal 3 2 80 2 2 2 3 2" xfId="7762" xr:uid="{00000000-0005-0000-0000-0000F11B0000}"/>
    <cellStyle name="Normal 3 2 80 2 2 2 4" xfId="7763" xr:uid="{00000000-0005-0000-0000-0000F21B0000}"/>
    <cellStyle name="Normal 3 2 80 2 2 3" xfId="7764" xr:uid="{00000000-0005-0000-0000-0000F31B0000}"/>
    <cellStyle name="Normal 3 2 80 2 2 3 2" xfId="7765" xr:uid="{00000000-0005-0000-0000-0000F41B0000}"/>
    <cellStyle name="Normal 3 2 80 2 2 4" xfId="7766" xr:uid="{00000000-0005-0000-0000-0000F51B0000}"/>
    <cellStyle name="Normal 3 2 80 2 2 4 2" xfId="7767" xr:uid="{00000000-0005-0000-0000-0000F61B0000}"/>
    <cellStyle name="Normal 3 2 80 2 2 5" xfId="7768" xr:uid="{00000000-0005-0000-0000-0000F71B0000}"/>
    <cellStyle name="Normal 3 2 80 2 2 6" xfId="9655" xr:uid="{52CC9C1A-FFB6-46D8-B602-B95BA8DB481C}"/>
    <cellStyle name="Normal 3 2 80 2 3" xfId="7769" xr:uid="{00000000-0005-0000-0000-0000F81B0000}"/>
    <cellStyle name="Normal 3 2 80 2 3 2" xfId="7770" xr:uid="{00000000-0005-0000-0000-0000F91B0000}"/>
    <cellStyle name="Normal 3 2 80 2 3 2 2" xfId="7771" xr:uid="{00000000-0005-0000-0000-0000FA1B0000}"/>
    <cellStyle name="Normal 3 2 80 2 3 3" xfId="7772" xr:uid="{00000000-0005-0000-0000-0000FB1B0000}"/>
    <cellStyle name="Normal 3 2 80 2 3 3 2" xfId="7773" xr:uid="{00000000-0005-0000-0000-0000FC1B0000}"/>
    <cellStyle name="Normal 3 2 80 2 3 4" xfId="7774" xr:uid="{00000000-0005-0000-0000-0000FD1B0000}"/>
    <cellStyle name="Normal 3 2 80 2 4" xfId="7775" xr:uid="{00000000-0005-0000-0000-0000FE1B0000}"/>
    <cellStyle name="Normal 3 2 80 2 4 2" xfId="7776" xr:uid="{00000000-0005-0000-0000-0000FF1B0000}"/>
    <cellStyle name="Normal 3 2 80 2 5" xfId="7777" xr:uid="{00000000-0005-0000-0000-0000001C0000}"/>
    <cellStyle name="Normal 3 2 80 2 5 2" xfId="7778" xr:uid="{00000000-0005-0000-0000-0000011C0000}"/>
    <cellStyle name="Normal 3 2 80 2 6" xfId="7779" xr:uid="{00000000-0005-0000-0000-0000021C0000}"/>
    <cellStyle name="Normal 3 2 80 2 7" xfId="9295" xr:uid="{2A36D699-3D94-41C5-A933-1415BA38ECD2}"/>
    <cellStyle name="Normal 3 2 80 3" xfId="7780" xr:uid="{00000000-0005-0000-0000-0000031C0000}"/>
    <cellStyle name="Normal 3 2 80 3 2" xfId="7781" xr:uid="{00000000-0005-0000-0000-0000041C0000}"/>
    <cellStyle name="Normal 3 2 80 3 2 2" xfId="7782" xr:uid="{00000000-0005-0000-0000-0000051C0000}"/>
    <cellStyle name="Normal 3 2 80 3 2 2 2" xfId="7783" xr:uid="{00000000-0005-0000-0000-0000061C0000}"/>
    <cellStyle name="Normal 3 2 80 3 2 3" xfId="7784" xr:uid="{00000000-0005-0000-0000-0000071C0000}"/>
    <cellStyle name="Normal 3 2 80 3 2 3 2" xfId="7785" xr:uid="{00000000-0005-0000-0000-0000081C0000}"/>
    <cellStyle name="Normal 3 2 80 3 2 4" xfId="7786" xr:uid="{00000000-0005-0000-0000-0000091C0000}"/>
    <cellStyle name="Normal 3 2 80 3 3" xfId="7787" xr:uid="{00000000-0005-0000-0000-00000A1C0000}"/>
    <cellStyle name="Normal 3 2 80 3 3 2" xfId="7788" xr:uid="{00000000-0005-0000-0000-00000B1C0000}"/>
    <cellStyle name="Normal 3 2 80 3 4" xfId="7789" xr:uid="{00000000-0005-0000-0000-00000C1C0000}"/>
    <cellStyle name="Normal 3 2 80 3 4 2" xfId="7790" xr:uid="{00000000-0005-0000-0000-00000D1C0000}"/>
    <cellStyle name="Normal 3 2 80 3 5" xfId="7791" xr:uid="{00000000-0005-0000-0000-00000E1C0000}"/>
    <cellStyle name="Normal 3 2 80 3 6" xfId="9654" xr:uid="{7D3F079F-8070-4F23-B1E1-D02281C60EB6}"/>
    <cellStyle name="Normal 3 2 80 4" xfId="7792" xr:uid="{00000000-0005-0000-0000-00000F1C0000}"/>
    <cellStyle name="Normal 3 2 80 4 2" xfId="7793" xr:uid="{00000000-0005-0000-0000-0000101C0000}"/>
    <cellStyle name="Normal 3 2 80 4 2 2" xfId="7794" xr:uid="{00000000-0005-0000-0000-0000111C0000}"/>
    <cellStyle name="Normal 3 2 80 4 3" xfId="7795" xr:uid="{00000000-0005-0000-0000-0000121C0000}"/>
    <cellStyle name="Normal 3 2 80 4 3 2" xfId="7796" xr:uid="{00000000-0005-0000-0000-0000131C0000}"/>
    <cellStyle name="Normal 3 2 80 4 4" xfId="7797" xr:uid="{00000000-0005-0000-0000-0000141C0000}"/>
    <cellStyle name="Normal 3 2 80 5" xfId="7798" xr:uid="{00000000-0005-0000-0000-0000151C0000}"/>
    <cellStyle name="Normal 3 2 80 5 2" xfId="7799" xr:uid="{00000000-0005-0000-0000-0000161C0000}"/>
    <cellStyle name="Normal 3 2 80 6" xfId="7800" xr:uid="{00000000-0005-0000-0000-0000171C0000}"/>
    <cellStyle name="Normal 3 2 80 6 2" xfId="7801" xr:uid="{00000000-0005-0000-0000-0000181C0000}"/>
    <cellStyle name="Normal 3 2 80 7" xfId="7802" xr:uid="{00000000-0005-0000-0000-0000191C0000}"/>
    <cellStyle name="Normal 3 2 80 8" xfId="9294" xr:uid="{F95E008F-8A54-40AE-AF05-EAC780ED93DE}"/>
    <cellStyle name="Normal 3 2 81" xfId="449" xr:uid="{00000000-0005-0000-0000-00001A1C0000}"/>
    <cellStyle name="Normal 3 2 81 2" xfId="450" xr:uid="{00000000-0005-0000-0000-00001B1C0000}"/>
    <cellStyle name="Normal 3 2 81 2 2" xfId="7803" xr:uid="{00000000-0005-0000-0000-00001C1C0000}"/>
    <cellStyle name="Normal 3 2 81 2 2 2" xfId="7804" xr:uid="{00000000-0005-0000-0000-00001D1C0000}"/>
    <cellStyle name="Normal 3 2 81 2 2 2 2" xfId="7805" xr:uid="{00000000-0005-0000-0000-00001E1C0000}"/>
    <cellStyle name="Normal 3 2 81 2 2 2 2 2" xfId="7806" xr:uid="{00000000-0005-0000-0000-00001F1C0000}"/>
    <cellStyle name="Normal 3 2 81 2 2 2 3" xfId="7807" xr:uid="{00000000-0005-0000-0000-0000201C0000}"/>
    <cellStyle name="Normal 3 2 81 2 2 2 3 2" xfId="7808" xr:uid="{00000000-0005-0000-0000-0000211C0000}"/>
    <cellStyle name="Normal 3 2 81 2 2 2 4" xfId="7809" xr:uid="{00000000-0005-0000-0000-0000221C0000}"/>
    <cellStyle name="Normal 3 2 81 2 2 3" xfId="7810" xr:uid="{00000000-0005-0000-0000-0000231C0000}"/>
    <cellStyle name="Normal 3 2 81 2 2 3 2" xfId="7811" xr:uid="{00000000-0005-0000-0000-0000241C0000}"/>
    <cellStyle name="Normal 3 2 81 2 2 4" xfId="7812" xr:uid="{00000000-0005-0000-0000-0000251C0000}"/>
    <cellStyle name="Normal 3 2 81 2 2 4 2" xfId="7813" xr:uid="{00000000-0005-0000-0000-0000261C0000}"/>
    <cellStyle name="Normal 3 2 81 2 2 5" xfId="7814" xr:uid="{00000000-0005-0000-0000-0000271C0000}"/>
    <cellStyle name="Normal 3 2 81 2 2 6" xfId="9657" xr:uid="{5437129E-AADF-41C1-8CC7-4CD8A04AF138}"/>
    <cellStyle name="Normal 3 2 81 2 3" xfId="7815" xr:uid="{00000000-0005-0000-0000-0000281C0000}"/>
    <cellStyle name="Normal 3 2 81 2 3 2" xfId="7816" xr:uid="{00000000-0005-0000-0000-0000291C0000}"/>
    <cellStyle name="Normal 3 2 81 2 3 2 2" xfId="7817" xr:uid="{00000000-0005-0000-0000-00002A1C0000}"/>
    <cellStyle name="Normal 3 2 81 2 3 3" xfId="7818" xr:uid="{00000000-0005-0000-0000-00002B1C0000}"/>
    <cellStyle name="Normal 3 2 81 2 3 3 2" xfId="7819" xr:uid="{00000000-0005-0000-0000-00002C1C0000}"/>
    <cellStyle name="Normal 3 2 81 2 3 4" xfId="7820" xr:uid="{00000000-0005-0000-0000-00002D1C0000}"/>
    <cellStyle name="Normal 3 2 81 2 4" xfId="7821" xr:uid="{00000000-0005-0000-0000-00002E1C0000}"/>
    <cellStyle name="Normal 3 2 81 2 4 2" xfId="7822" xr:uid="{00000000-0005-0000-0000-00002F1C0000}"/>
    <cellStyle name="Normal 3 2 81 2 5" xfId="7823" xr:uid="{00000000-0005-0000-0000-0000301C0000}"/>
    <cellStyle name="Normal 3 2 81 2 5 2" xfId="7824" xr:uid="{00000000-0005-0000-0000-0000311C0000}"/>
    <cellStyle name="Normal 3 2 81 2 6" xfId="7825" xr:uid="{00000000-0005-0000-0000-0000321C0000}"/>
    <cellStyle name="Normal 3 2 81 2 7" xfId="9297" xr:uid="{1A9DC08C-AD8A-425E-B1D9-5FB71875FC5E}"/>
    <cellStyle name="Normal 3 2 81 3" xfId="7826" xr:uid="{00000000-0005-0000-0000-0000331C0000}"/>
    <cellStyle name="Normal 3 2 81 3 2" xfId="7827" xr:uid="{00000000-0005-0000-0000-0000341C0000}"/>
    <cellStyle name="Normal 3 2 81 3 2 2" xfId="7828" xr:uid="{00000000-0005-0000-0000-0000351C0000}"/>
    <cellStyle name="Normal 3 2 81 3 2 2 2" xfId="7829" xr:uid="{00000000-0005-0000-0000-0000361C0000}"/>
    <cellStyle name="Normal 3 2 81 3 2 3" xfId="7830" xr:uid="{00000000-0005-0000-0000-0000371C0000}"/>
    <cellStyle name="Normal 3 2 81 3 2 3 2" xfId="7831" xr:uid="{00000000-0005-0000-0000-0000381C0000}"/>
    <cellStyle name="Normal 3 2 81 3 2 4" xfId="7832" xr:uid="{00000000-0005-0000-0000-0000391C0000}"/>
    <cellStyle name="Normal 3 2 81 3 3" xfId="7833" xr:uid="{00000000-0005-0000-0000-00003A1C0000}"/>
    <cellStyle name="Normal 3 2 81 3 3 2" xfId="7834" xr:uid="{00000000-0005-0000-0000-00003B1C0000}"/>
    <cellStyle name="Normal 3 2 81 3 4" xfId="7835" xr:uid="{00000000-0005-0000-0000-00003C1C0000}"/>
    <cellStyle name="Normal 3 2 81 3 4 2" xfId="7836" xr:uid="{00000000-0005-0000-0000-00003D1C0000}"/>
    <cellStyle name="Normal 3 2 81 3 5" xfId="7837" xr:uid="{00000000-0005-0000-0000-00003E1C0000}"/>
    <cellStyle name="Normal 3 2 81 3 6" xfId="9656" xr:uid="{D7F9EB28-B54B-4DC1-B0AE-88C71B47CF20}"/>
    <cellStyle name="Normal 3 2 81 4" xfId="7838" xr:uid="{00000000-0005-0000-0000-00003F1C0000}"/>
    <cellStyle name="Normal 3 2 81 4 2" xfId="7839" xr:uid="{00000000-0005-0000-0000-0000401C0000}"/>
    <cellStyle name="Normal 3 2 81 4 2 2" xfId="7840" xr:uid="{00000000-0005-0000-0000-0000411C0000}"/>
    <cellStyle name="Normal 3 2 81 4 3" xfId="7841" xr:uid="{00000000-0005-0000-0000-0000421C0000}"/>
    <cellStyle name="Normal 3 2 81 4 3 2" xfId="7842" xr:uid="{00000000-0005-0000-0000-0000431C0000}"/>
    <cellStyle name="Normal 3 2 81 4 4" xfId="7843" xr:uid="{00000000-0005-0000-0000-0000441C0000}"/>
    <cellStyle name="Normal 3 2 81 5" xfId="7844" xr:uid="{00000000-0005-0000-0000-0000451C0000}"/>
    <cellStyle name="Normal 3 2 81 5 2" xfId="7845" xr:uid="{00000000-0005-0000-0000-0000461C0000}"/>
    <cellStyle name="Normal 3 2 81 6" xfId="7846" xr:uid="{00000000-0005-0000-0000-0000471C0000}"/>
    <cellStyle name="Normal 3 2 81 6 2" xfId="7847" xr:uid="{00000000-0005-0000-0000-0000481C0000}"/>
    <cellStyle name="Normal 3 2 81 7" xfId="7848" xr:uid="{00000000-0005-0000-0000-0000491C0000}"/>
    <cellStyle name="Normal 3 2 81 8" xfId="9296" xr:uid="{260F6CD6-BE46-4E6D-8FBA-381938A911DD}"/>
    <cellStyle name="Normal 3 2 82" xfId="451" xr:uid="{00000000-0005-0000-0000-00004A1C0000}"/>
    <cellStyle name="Normal 3 2 82 2" xfId="452" xr:uid="{00000000-0005-0000-0000-00004B1C0000}"/>
    <cellStyle name="Normal 3 2 82 2 2" xfId="7849" xr:uid="{00000000-0005-0000-0000-00004C1C0000}"/>
    <cellStyle name="Normal 3 2 82 2 2 2" xfId="7850" xr:uid="{00000000-0005-0000-0000-00004D1C0000}"/>
    <cellStyle name="Normal 3 2 82 2 2 2 2" xfId="7851" xr:uid="{00000000-0005-0000-0000-00004E1C0000}"/>
    <cellStyle name="Normal 3 2 82 2 2 2 2 2" xfId="7852" xr:uid="{00000000-0005-0000-0000-00004F1C0000}"/>
    <cellStyle name="Normal 3 2 82 2 2 2 3" xfId="7853" xr:uid="{00000000-0005-0000-0000-0000501C0000}"/>
    <cellStyle name="Normal 3 2 82 2 2 2 3 2" xfId="7854" xr:uid="{00000000-0005-0000-0000-0000511C0000}"/>
    <cellStyle name="Normal 3 2 82 2 2 2 4" xfId="7855" xr:uid="{00000000-0005-0000-0000-0000521C0000}"/>
    <cellStyle name="Normal 3 2 82 2 2 3" xfId="7856" xr:uid="{00000000-0005-0000-0000-0000531C0000}"/>
    <cellStyle name="Normal 3 2 82 2 2 3 2" xfId="7857" xr:uid="{00000000-0005-0000-0000-0000541C0000}"/>
    <cellStyle name="Normal 3 2 82 2 2 4" xfId="7858" xr:uid="{00000000-0005-0000-0000-0000551C0000}"/>
    <cellStyle name="Normal 3 2 82 2 2 4 2" xfId="7859" xr:uid="{00000000-0005-0000-0000-0000561C0000}"/>
    <cellStyle name="Normal 3 2 82 2 2 5" xfId="7860" xr:uid="{00000000-0005-0000-0000-0000571C0000}"/>
    <cellStyle name="Normal 3 2 82 2 2 6" xfId="9659" xr:uid="{695FC96B-7D34-41D4-9A39-94AD7B661B7F}"/>
    <cellStyle name="Normal 3 2 82 2 3" xfId="7861" xr:uid="{00000000-0005-0000-0000-0000581C0000}"/>
    <cellStyle name="Normal 3 2 82 2 3 2" xfId="7862" xr:uid="{00000000-0005-0000-0000-0000591C0000}"/>
    <cellStyle name="Normal 3 2 82 2 3 2 2" xfId="7863" xr:uid="{00000000-0005-0000-0000-00005A1C0000}"/>
    <cellStyle name="Normal 3 2 82 2 3 3" xfId="7864" xr:uid="{00000000-0005-0000-0000-00005B1C0000}"/>
    <cellStyle name="Normal 3 2 82 2 3 3 2" xfId="7865" xr:uid="{00000000-0005-0000-0000-00005C1C0000}"/>
    <cellStyle name="Normal 3 2 82 2 3 4" xfId="7866" xr:uid="{00000000-0005-0000-0000-00005D1C0000}"/>
    <cellStyle name="Normal 3 2 82 2 4" xfId="7867" xr:uid="{00000000-0005-0000-0000-00005E1C0000}"/>
    <cellStyle name="Normal 3 2 82 2 4 2" xfId="7868" xr:uid="{00000000-0005-0000-0000-00005F1C0000}"/>
    <cellStyle name="Normal 3 2 82 2 5" xfId="7869" xr:uid="{00000000-0005-0000-0000-0000601C0000}"/>
    <cellStyle name="Normal 3 2 82 2 5 2" xfId="7870" xr:uid="{00000000-0005-0000-0000-0000611C0000}"/>
    <cellStyle name="Normal 3 2 82 2 6" xfId="7871" xr:uid="{00000000-0005-0000-0000-0000621C0000}"/>
    <cellStyle name="Normal 3 2 82 2 7" xfId="9299" xr:uid="{A6D64950-ADD4-4876-8378-B49F5AEF512D}"/>
    <cellStyle name="Normal 3 2 82 3" xfId="7872" xr:uid="{00000000-0005-0000-0000-0000631C0000}"/>
    <cellStyle name="Normal 3 2 82 3 2" xfId="7873" xr:uid="{00000000-0005-0000-0000-0000641C0000}"/>
    <cellStyle name="Normal 3 2 82 3 2 2" xfId="7874" xr:uid="{00000000-0005-0000-0000-0000651C0000}"/>
    <cellStyle name="Normal 3 2 82 3 2 2 2" xfId="7875" xr:uid="{00000000-0005-0000-0000-0000661C0000}"/>
    <cellStyle name="Normal 3 2 82 3 2 3" xfId="7876" xr:uid="{00000000-0005-0000-0000-0000671C0000}"/>
    <cellStyle name="Normal 3 2 82 3 2 3 2" xfId="7877" xr:uid="{00000000-0005-0000-0000-0000681C0000}"/>
    <cellStyle name="Normal 3 2 82 3 2 4" xfId="7878" xr:uid="{00000000-0005-0000-0000-0000691C0000}"/>
    <cellStyle name="Normal 3 2 82 3 3" xfId="7879" xr:uid="{00000000-0005-0000-0000-00006A1C0000}"/>
    <cellStyle name="Normal 3 2 82 3 3 2" xfId="7880" xr:uid="{00000000-0005-0000-0000-00006B1C0000}"/>
    <cellStyle name="Normal 3 2 82 3 4" xfId="7881" xr:uid="{00000000-0005-0000-0000-00006C1C0000}"/>
    <cellStyle name="Normal 3 2 82 3 4 2" xfId="7882" xr:uid="{00000000-0005-0000-0000-00006D1C0000}"/>
    <cellStyle name="Normal 3 2 82 3 5" xfId="7883" xr:uid="{00000000-0005-0000-0000-00006E1C0000}"/>
    <cellStyle name="Normal 3 2 82 3 6" xfId="9658" xr:uid="{A3BCE2B2-EAD6-469C-BB37-20B6145FB0D8}"/>
    <cellStyle name="Normal 3 2 82 4" xfId="7884" xr:uid="{00000000-0005-0000-0000-00006F1C0000}"/>
    <cellStyle name="Normal 3 2 82 4 2" xfId="7885" xr:uid="{00000000-0005-0000-0000-0000701C0000}"/>
    <cellStyle name="Normal 3 2 82 4 2 2" xfId="7886" xr:uid="{00000000-0005-0000-0000-0000711C0000}"/>
    <cellStyle name="Normal 3 2 82 4 3" xfId="7887" xr:uid="{00000000-0005-0000-0000-0000721C0000}"/>
    <cellStyle name="Normal 3 2 82 4 3 2" xfId="7888" xr:uid="{00000000-0005-0000-0000-0000731C0000}"/>
    <cellStyle name="Normal 3 2 82 4 4" xfId="7889" xr:uid="{00000000-0005-0000-0000-0000741C0000}"/>
    <cellStyle name="Normal 3 2 82 5" xfId="7890" xr:uid="{00000000-0005-0000-0000-0000751C0000}"/>
    <cellStyle name="Normal 3 2 82 5 2" xfId="7891" xr:uid="{00000000-0005-0000-0000-0000761C0000}"/>
    <cellStyle name="Normal 3 2 82 6" xfId="7892" xr:uid="{00000000-0005-0000-0000-0000771C0000}"/>
    <cellStyle name="Normal 3 2 82 6 2" xfId="7893" xr:uid="{00000000-0005-0000-0000-0000781C0000}"/>
    <cellStyle name="Normal 3 2 82 7" xfId="7894" xr:uid="{00000000-0005-0000-0000-0000791C0000}"/>
    <cellStyle name="Normal 3 2 82 8" xfId="9298" xr:uid="{5F28D1FB-A390-4083-8133-BB3B40C0EDE1}"/>
    <cellStyle name="Normal 3 2 83" xfId="453" xr:uid="{00000000-0005-0000-0000-00007A1C0000}"/>
    <cellStyle name="Normal 3 2 83 2" xfId="454" xr:uid="{00000000-0005-0000-0000-00007B1C0000}"/>
    <cellStyle name="Normal 3 2 83 2 2" xfId="7895" xr:uid="{00000000-0005-0000-0000-00007C1C0000}"/>
    <cellStyle name="Normal 3 2 83 2 2 2" xfId="7896" xr:uid="{00000000-0005-0000-0000-00007D1C0000}"/>
    <cellStyle name="Normal 3 2 83 2 2 2 2" xfId="7897" xr:uid="{00000000-0005-0000-0000-00007E1C0000}"/>
    <cellStyle name="Normal 3 2 83 2 2 2 2 2" xfId="7898" xr:uid="{00000000-0005-0000-0000-00007F1C0000}"/>
    <cellStyle name="Normal 3 2 83 2 2 2 3" xfId="7899" xr:uid="{00000000-0005-0000-0000-0000801C0000}"/>
    <cellStyle name="Normal 3 2 83 2 2 2 3 2" xfId="7900" xr:uid="{00000000-0005-0000-0000-0000811C0000}"/>
    <cellStyle name="Normal 3 2 83 2 2 2 4" xfId="7901" xr:uid="{00000000-0005-0000-0000-0000821C0000}"/>
    <cellStyle name="Normal 3 2 83 2 2 3" xfId="7902" xr:uid="{00000000-0005-0000-0000-0000831C0000}"/>
    <cellStyle name="Normal 3 2 83 2 2 3 2" xfId="7903" xr:uid="{00000000-0005-0000-0000-0000841C0000}"/>
    <cellStyle name="Normal 3 2 83 2 2 4" xfId="7904" xr:uid="{00000000-0005-0000-0000-0000851C0000}"/>
    <cellStyle name="Normal 3 2 83 2 2 4 2" xfId="7905" xr:uid="{00000000-0005-0000-0000-0000861C0000}"/>
    <cellStyle name="Normal 3 2 83 2 2 5" xfId="7906" xr:uid="{00000000-0005-0000-0000-0000871C0000}"/>
    <cellStyle name="Normal 3 2 83 2 2 6" xfId="9661" xr:uid="{8B4E9F47-4603-40E7-ACE3-FCD460DFC401}"/>
    <cellStyle name="Normal 3 2 83 2 3" xfId="7907" xr:uid="{00000000-0005-0000-0000-0000881C0000}"/>
    <cellStyle name="Normal 3 2 83 2 3 2" xfId="7908" xr:uid="{00000000-0005-0000-0000-0000891C0000}"/>
    <cellStyle name="Normal 3 2 83 2 3 2 2" xfId="7909" xr:uid="{00000000-0005-0000-0000-00008A1C0000}"/>
    <cellStyle name="Normal 3 2 83 2 3 3" xfId="7910" xr:uid="{00000000-0005-0000-0000-00008B1C0000}"/>
    <cellStyle name="Normal 3 2 83 2 3 3 2" xfId="7911" xr:uid="{00000000-0005-0000-0000-00008C1C0000}"/>
    <cellStyle name="Normal 3 2 83 2 3 4" xfId="7912" xr:uid="{00000000-0005-0000-0000-00008D1C0000}"/>
    <cellStyle name="Normal 3 2 83 2 4" xfId="7913" xr:uid="{00000000-0005-0000-0000-00008E1C0000}"/>
    <cellStyle name="Normal 3 2 83 2 4 2" xfId="7914" xr:uid="{00000000-0005-0000-0000-00008F1C0000}"/>
    <cellStyle name="Normal 3 2 83 2 5" xfId="7915" xr:uid="{00000000-0005-0000-0000-0000901C0000}"/>
    <cellStyle name="Normal 3 2 83 2 5 2" xfId="7916" xr:uid="{00000000-0005-0000-0000-0000911C0000}"/>
    <cellStyle name="Normal 3 2 83 2 6" xfId="7917" xr:uid="{00000000-0005-0000-0000-0000921C0000}"/>
    <cellStyle name="Normal 3 2 83 2 7" xfId="9301" xr:uid="{F274FF55-92B5-4A75-B52E-9C2870D24561}"/>
    <cellStyle name="Normal 3 2 83 3" xfId="7918" xr:uid="{00000000-0005-0000-0000-0000931C0000}"/>
    <cellStyle name="Normal 3 2 83 3 2" xfId="7919" xr:uid="{00000000-0005-0000-0000-0000941C0000}"/>
    <cellStyle name="Normal 3 2 83 3 2 2" xfId="7920" xr:uid="{00000000-0005-0000-0000-0000951C0000}"/>
    <cellStyle name="Normal 3 2 83 3 2 2 2" xfId="7921" xr:uid="{00000000-0005-0000-0000-0000961C0000}"/>
    <cellStyle name="Normal 3 2 83 3 2 3" xfId="7922" xr:uid="{00000000-0005-0000-0000-0000971C0000}"/>
    <cellStyle name="Normal 3 2 83 3 2 3 2" xfId="7923" xr:uid="{00000000-0005-0000-0000-0000981C0000}"/>
    <cellStyle name="Normal 3 2 83 3 2 4" xfId="7924" xr:uid="{00000000-0005-0000-0000-0000991C0000}"/>
    <cellStyle name="Normal 3 2 83 3 3" xfId="7925" xr:uid="{00000000-0005-0000-0000-00009A1C0000}"/>
    <cellStyle name="Normal 3 2 83 3 3 2" xfId="7926" xr:uid="{00000000-0005-0000-0000-00009B1C0000}"/>
    <cellStyle name="Normal 3 2 83 3 4" xfId="7927" xr:uid="{00000000-0005-0000-0000-00009C1C0000}"/>
    <cellStyle name="Normal 3 2 83 3 4 2" xfId="7928" xr:uid="{00000000-0005-0000-0000-00009D1C0000}"/>
    <cellStyle name="Normal 3 2 83 3 5" xfId="7929" xr:uid="{00000000-0005-0000-0000-00009E1C0000}"/>
    <cellStyle name="Normal 3 2 83 3 6" xfId="9660" xr:uid="{D43280DC-63F7-49DD-B72F-FF5B3A580E89}"/>
    <cellStyle name="Normal 3 2 83 4" xfId="7930" xr:uid="{00000000-0005-0000-0000-00009F1C0000}"/>
    <cellStyle name="Normal 3 2 83 4 2" xfId="7931" xr:uid="{00000000-0005-0000-0000-0000A01C0000}"/>
    <cellStyle name="Normal 3 2 83 4 2 2" xfId="7932" xr:uid="{00000000-0005-0000-0000-0000A11C0000}"/>
    <cellStyle name="Normal 3 2 83 4 3" xfId="7933" xr:uid="{00000000-0005-0000-0000-0000A21C0000}"/>
    <cellStyle name="Normal 3 2 83 4 3 2" xfId="7934" xr:uid="{00000000-0005-0000-0000-0000A31C0000}"/>
    <cellStyle name="Normal 3 2 83 4 4" xfId="7935" xr:uid="{00000000-0005-0000-0000-0000A41C0000}"/>
    <cellStyle name="Normal 3 2 83 5" xfId="7936" xr:uid="{00000000-0005-0000-0000-0000A51C0000}"/>
    <cellStyle name="Normal 3 2 83 5 2" xfId="7937" xr:uid="{00000000-0005-0000-0000-0000A61C0000}"/>
    <cellStyle name="Normal 3 2 83 6" xfId="7938" xr:uid="{00000000-0005-0000-0000-0000A71C0000}"/>
    <cellStyle name="Normal 3 2 83 6 2" xfId="7939" xr:uid="{00000000-0005-0000-0000-0000A81C0000}"/>
    <cellStyle name="Normal 3 2 83 7" xfId="7940" xr:uid="{00000000-0005-0000-0000-0000A91C0000}"/>
    <cellStyle name="Normal 3 2 83 8" xfId="9300" xr:uid="{0BAA3852-5470-4114-8127-913578D2F8DB}"/>
    <cellStyle name="Normal 3 2 84" xfId="455" xr:uid="{00000000-0005-0000-0000-0000AA1C0000}"/>
    <cellStyle name="Normal 3 2 84 2" xfId="456" xr:uid="{00000000-0005-0000-0000-0000AB1C0000}"/>
    <cellStyle name="Normal 3 2 84 2 2" xfId="7941" xr:uid="{00000000-0005-0000-0000-0000AC1C0000}"/>
    <cellStyle name="Normal 3 2 84 2 2 2" xfId="7942" xr:uid="{00000000-0005-0000-0000-0000AD1C0000}"/>
    <cellStyle name="Normal 3 2 84 2 2 2 2" xfId="7943" xr:uid="{00000000-0005-0000-0000-0000AE1C0000}"/>
    <cellStyle name="Normal 3 2 84 2 2 2 2 2" xfId="7944" xr:uid="{00000000-0005-0000-0000-0000AF1C0000}"/>
    <cellStyle name="Normal 3 2 84 2 2 2 3" xfId="7945" xr:uid="{00000000-0005-0000-0000-0000B01C0000}"/>
    <cellStyle name="Normal 3 2 84 2 2 2 3 2" xfId="7946" xr:uid="{00000000-0005-0000-0000-0000B11C0000}"/>
    <cellStyle name="Normal 3 2 84 2 2 2 4" xfId="7947" xr:uid="{00000000-0005-0000-0000-0000B21C0000}"/>
    <cellStyle name="Normal 3 2 84 2 2 3" xfId="7948" xr:uid="{00000000-0005-0000-0000-0000B31C0000}"/>
    <cellStyle name="Normal 3 2 84 2 2 3 2" xfId="7949" xr:uid="{00000000-0005-0000-0000-0000B41C0000}"/>
    <cellStyle name="Normal 3 2 84 2 2 4" xfId="7950" xr:uid="{00000000-0005-0000-0000-0000B51C0000}"/>
    <cellStyle name="Normal 3 2 84 2 2 4 2" xfId="7951" xr:uid="{00000000-0005-0000-0000-0000B61C0000}"/>
    <cellStyle name="Normal 3 2 84 2 2 5" xfId="7952" xr:uid="{00000000-0005-0000-0000-0000B71C0000}"/>
    <cellStyle name="Normal 3 2 84 2 2 6" xfId="9663" xr:uid="{18445AFB-A283-41AA-8693-08F3EC30095F}"/>
    <cellStyle name="Normal 3 2 84 2 3" xfId="7953" xr:uid="{00000000-0005-0000-0000-0000B81C0000}"/>
    <cellStyle name="Normal 3 2 84 2 3 2" xfId="7954" xr:uid="{00000000-0005-0000-0000-0000B91C0000}"/>
    <cellStyle name="Normal 3 2 84 2 3 2 2" xfId="7955" xr:uid="{00000000-0005-0000-0000-0000BA1C0000}"/>
    <cellStyle name="Normal 3 2 84 2 3 3" xfId="7956" xr:uid="{00000000-0005-0000-0000-0000BB1C0000}"/>
    <cellStyle name="Normal 3 2 84 2 3 3 2" xfId="7957" xr:uid="{00000000-0005-0000-0000-0000BC1C0000}"/>
    <cellStyle name="Normal 3 2 84 2 3 4" xfId="7958" xr:uid="{00000000-0005-0000-0000-0000BD1C0000}"/>
    <cellStyle name="Normal 3 2 84 2 4" xfId="7959" xr:uid="{00000000-0005-0000-0000-0000BE1C0000}"/>
    <cellStyle name="Normal 3 2 84 2 4 2" xfId="7960" xr:uid="{00000000-0005-0000-0000-0000BF1C0000}"/>
    <cellStyle name="Normal 3 2 84 2 5" xfId="7961" xr:uid="{00000000-0005-0000-0000-0000C01C0000}"/>
    <cellStyle name="Normal 3 2 84 2 5 2" xfId="7962" xr:uid="{00000000-0005-0000-0000-0000C11C0000}"/>
    <cellStyle name="Normal 3 2 84 2 6" xfId="7963" xr:uid="{00000000-0005-0000-0000-0000C21C0000}"/>
    <cellStyle name="Normal 3 2 84 2 7" xfId="9303" xr:uid="{8DC44CB7-7BF9-4216-89FA-B7970A215A0C}"/>
    <cellStyle name="Normal 3 2 84 3" xfId="7964" xr:uid="{00000000-0005-0000-0000-0000C31C0000}"/>
    <cellStyle name="Normal 3 2 84 3 2" xfId="7965" xr:uid="{00000000-0005-0000-0000-0000C41C0000}"/>
    <cellStyle name="Normal 3 2 84 3 2 2" xfId="7966" xr:uid="{00000000-0005-0000-0000-0000C51C0000}"/>
    <cellStyle name="Normal 3 2 84 3 2 2 2" xfId="7967" xr:uid="{00000000-0005-0000-0000-0000C61C0000}"/>
    <cellStyle name="Normal 3 2 84 3 2 3" xfId="7968" xr:uid="{00000000-0005-0000-0000-0000C71C0000}"/>
    <cellStyle name="Normal 3 2 84 3 2 3 2" xfId="7969" xr:uid="{00000000-0005-0000-0000-0000C81C0000}"/>
    <cellStyle name="Normal 3 2 84 3 2 4" xfId="7970" xr:uid="{00000000-0005-0000-0000-0000C91C0000}"/>
    <cellStyle name="Normal 3 2 84 3 3" xfId="7971" xr:uid="{00000000-0005-0000-0000-0000CA1C0000}"/>
    <cellStyle name="Normal 3 2 84 3 3 2" xfId="7972" xr:uid="{00000000-0005-0000-0000-0000CB1C0000}"/>
    <cellStyle name="Normal 3 2 84 3 4" xfId="7973" xr:uid="{00000000-0005-0000-0000-0000CC1C0000}"/>
    <cellStyle name="Normal 3 2 84 3 4 2" xfId="7974" xr:uid="{00000000-0005-0000-0000-0000CD1C0000}"/>
    <cellStyle name="Normal 3 2 84 3 5" xfId="7975" xr:uid="{00000000-0005-0000-0000-0000CE1C0000}"/>
    <cellStyle name="Normal 3 2 84 3 6" xfId="9662" xr:uid="{D14C1926-10F9-4456-AC84-6B8250740788}"/>
    <cellStyle name="Normal 3 2 84 4" xfId="7976" xr:uid="{00000000-0005-0000-0000-0000CF1C0000}"/>
    <cellStyle name="Normal 3 2 84 4 2" xfId="7977" xr:uid="{00000000-0005-0000-0000-0000D01C0000}"/>
    <cellStyle name="Normal 3 2 84 4 2 2" xfId="7978" xr:uid="{00000000-0005-0000-0000-0000D11C0000}"/>
    <cellStyle name="Normal 3 2 84 4 3" xfId="7979" xr:uid="{00000000-0005-0000-0000-0000D21C0000}"/>
    <cellStyle name="Normal 3 2 84 4 3 2" xfId="7980" xr:uid="{00000000-0005-0000-0000-0000D31C0000}"/>
    <cellStyle name="Normal 3 2 84 4 4" xfId="7981" xr:uid="{00000000-0005-0000-0000-0000D41C0000}"/>
    <cellStyle name="Normal 3 2 84 5" xfId="7982" xr:uid="{00000000-0005-0000-0000-0000D51C0000}"/>
    <cellStyle name="Normal 3 2 84 5 2" xfId="7983" xr:uid="{00000000-0005-0000-0000-0000D61C0000}"/>
    <cellStyle name="Normal 3 2 84 6" xfId="7984" xr:uid="{00000000-0005-0000-0000-0000D71C0000}"/>
    <cellStyle name="Normal 3 2 84 6 2" xfId="7985" xr:uid="{00000000-0005-0000-0000-0000D81C0000}"/>
    <cellStyle name="Normal 3 2 84 7" xfId="7986" xr:uid="{00000000-0005-0000-0000-0000D91C0000}"/>
    <cellStyle name="Normal 3 2 84 8" xfId="9302" xr:uid="{5F6FC603-1AFD-4593-BFD6-FFFDF13231C6}"/>
    <cellStyle name="Normal 3 2 85" xfId="457" xr:uid="{00000000-0005-0000-0000-0000DA1C0000}"/>
    <cellStyle name="Normal 3 2 85 2" xfId="458" xr:uid="{00000000-0005-0000-0000-0000DB1C0000}"/>
    <cellStyle name="Normal 3 2 85 2 2" xfId="7987" xr:uid="{00000000-0005-0000-0000-0000DC1C0000}"/>
    <cellStyle name="Normal 3 2 85 2 2 2" xfId="7988" xr:uid="{00000000-0005-0000-0000-0000DD1C0000}"/>
    <cellStyle name="Normal 3 2 85 2 2 2 2" xfId="7989" xr:uid="{00000000-0005-0000-0000-0000DE1C0000}"/>
    <cellStyle name="Normal 3 2 85 2 2 2 2 2" xfId="7990" xr:uid="{00000000-0005-0000-0000-0000DF1C0000}"/>
    <cellStyle name="Normal 3 2 85 2 2 2 3" xfId="7991" xr:uid="{00000000-0005-0000-0000-0000E01C0000}"/>
    <cellStyle name="Normal 3 2 85 2 2 2 3 2" xfId="7992" xr:uid="{00000000-0005-0000-0000-0000E11C0000}"/>
    <cellStyle name="Normal 3 2 85 2 2 2 4" xfId="7993" xr:uid="{00000000-0005-0000-0000-0000E21C0000}"/>
    <cellStyle name="Normal 3 2 85 2 2 3" xfId="7994" xr:uid="{00000000-0005-0000-0000-0000E31C0000}"/>
    <cellStyle name="Normal 3 2 85 2 2 3 2" xfId="7995" xr:uid="{00000000-0005-0000-0000-0000E41C0000}"/>
    <cellStyle name="Normal 3 2 85 2 2 4" xfId="7996" xr:uid="{00000000-0005-0000-0000-0000E51C0000}"/>
    <cellStyle name="Normal 3 2 85 2 2 4 2" xfId="7997" xr:uid="{00000000-0005-0000-0000-0000E61C0000}"/>
    <cellStyle name="Normal 3 2 85 2 2 5" xfId="7998" xr:uid="{00000000-0005-0000-0000-0000E71C0000}"/>
    <cellStyle name="Normal 3 2 85 2 2 6" xfId="9665" xr:uid="{EE07BFC0-FB1C-4507-8F14-3D5BFC895892}"/>
    <cellStyle name="Normal 3 2 85 2 3" xfId="7999" xr:uid="{00000000-0005-0000-0000-0000E81C0000}"/>
    <cellStyle name="Normal 3 2 85 2 3 2" xfId="8000" xr:uid="{00000000-0005-0000-0000-0000E91C0000}"/>
    <cellStyle name="Normal 3 2 85 2 3 2 2" xfId="8001" xr:uid="{00000000-0005-0000-0000-0000EA1C0000}"/>
    <cellStyle name="Normal 3 2 85 2 3 3" xfId="8002" xr:uid="{00000000-0005-0000-0000-0000EB1C0000}"/>
    <cellStyle name="Normal 3 2 85 2 3 3 2" xfId="8003" xr:uid="{00000000-0005-0000-0000-0000EC1C0000}"/>
    <cellStyle name="Normal 3 2 85 2 3 4" xfId="8004" xr:uid="{00000000-0005-0000-0000-0000ED1C0000}"/>
    <cellStyle name="Normal 3 2 85 2 4" xfId="8005" xr:uid="{00000000-0005-0000-0000-0000EE1C0000}"/>
    <cellStyle name="Normal 3 2 85 2 4 2" xfId="8006" xr:uid="{00000000-0005-0000-0000-0000EF1C0000}"/>
    <cellStyle name="Normal 3 2 85 2 5" xfId="8007" xr:uid="{00000000-0005-0000-0000-0000F01C0000}"/>
    <cellStyle name="Normal 3 2 85 2 5 2" xfId="8008" xr:uid="{00000000-0005-0000-0000-0000F11C0000}"/>
    <cellStyle name="Normal 3 2 85 2 6" xfId="8009" xr:uid="{00000000-0005-0000-0000-0000F21C0000}"/>
    <cellStyle name="Normal 3 2 85 2 7" xfId="9305" xr:uid="{1395BE5F-DEE6-4E03-8BFD-2465C5332C51}"/>
    <cellStyle name="Normal 3 2 85 3" xfId="8010" xr:uid="{00000000-0005-0000-0000-0000F31C0000}"/>
    <cellStyle name="Normal 3 2 85 3 2" xfId="8011" xr:uid="{00000000-0005-0000-0000-0000F41C0000}"/>
    <cellStyle name="Normal 3 2 85 3 2 2" xfId="8012" xr:uid="{00000000-0005-0000-0000-0000F51C0000}"/>
    <cellStyle name="Normal 3 2 85 3 2 2 2" xfId="8013" xr:uid="{00000000-0005-0000-0000-0000F61C0000}"/>
    <cellStyle name="Normal 3 2 85 3 2 3" xfId="8014" xr:uid="{00000000-0005-0000-0000-0000F71C0000}"/>
    <cellStyle name="Normal 3 2 85 3 2 3 2" xfId="8015" xr:uid="{00000000-0005-0000-0000-0000F81C0000}"/>
    <cellStyle name="Normal 3 2 85 3 2 4" xfId="8016" xr:uid="{00000000-0005-0000-0000-0000F91C0000}"/>
    <cellStyle name="Normal 3 2 85 3 3" xfId="8017" xr:uid="{00000000-0005-0000-0000-0000FA1C0000}"/>
    <cellStyle name="Normal 3 2 85 3 3 2" xfId="8018" xr:uid="{00000000-0005-0000-0000-0000FB1C0000}"/>
    <cellStyle name="Normal 3 2 85 3 4" xfId="8019" xr:uid="{00000000-0005-0000-0000-0000FC1C0000}"/>
    <cellStyle name="Normal 3 2 85 3 4 2" xfId="8020" xr:uid="{00000000-0005-0000-0000-0000FD1C0000}"/>
    <cellStyle name="Normal 3 2 85 3 5" xfId="8021" xr:uid="{00000000-0005-0000-0000-0000FE1C0000}"/>
    <cellStyle name="Normal 3 2 85 3 6" xfId="9664" xr:uid="{645B1F69-60E5-4382-9EE6-D79DC6D013B8}"/>
    <cellStyle name="Normal 3 2 85 4" xfId="8022" xr:uid="{00000000-0005-0000-0000-0000FF1C0000}"/>
    <cellStyle name="Normal 3 2 85 4 2" xfId="8023" xr:uid="{00000000-0005-0000-0000-0000001D0000}"/>
    <cellStyle name="Normal 3 2 85 4 2 2" xfId="8024" xr:uid="{00000000-0005-0000-0000-0000011D0000}"/>
    <cellStyle name="Normal 3 2 85 4 3" xfId="8025" xr:uid="{00000000-0005-0000-0000-0000021D0000}"/>
    <cellStyle name="Normal 3 2 85 4 3 2" xfId="8026" xr:uid="{00000000-0005-0000-0000-0000031D0000}"/>
    <cellStyle name="Normal 3 2 85 4 4" xfId="8027" xr:uid="{00000000-0005-0000-0000-0000041D0000}"/>
    <cellStyle name="Normal 3 2 85 5" xfId="8028" xr:uid="{00000000-0005-0000-0000-0000051D0000}"/>
    <cellStyle name="Normal 3 2 85 5 2" xfId="8029" xr:uid="{00000000-0005-0000-0000-0000061D0000}"/>
    <cellStyle name="Normal 3 2 85 6" xfId="8030" xr:uid="{00000000-0005-0000-0000-0000071D0000}"/>
    <cellStyle name="Normal 3 2 85 6 2" xfId="8031" xr:uid="{00000000-0005-0000-0000-0000081D0000}"/>
    <cellStyle name="Normal 3 2 85 7" xfId="8032" xr:uid="{00000000-0005-0000-0000-0000091D0000}"/>
    <cellStyle name="Normal 3 2 85 8" xfId="9304" xr:uid="{55DA98E0-A991-49F3-B0D2-B2547A4C377C}"/>
    <cellStyle name="Normal 3 2 86" xfId="459" xr:uid="{00000000-0005-0000-0000-00000A1D0000}"/>
    <cellStyle name="Normal 3 2 86 2" xfId="460" xr:uid="{00000000-0005-0000-0000-00000B1D0000}"/>
    <cellStyle name="Normal 3 2 86 2 2" xfId="8033" xr:uid="{00000000-0005-0000-0000-00000C1D0000}"/>
    <cellStyle name="Normal 3 2 86 2 2 2" xfId="8034" xr:uid="{00000000-0005-0000-0000-00000D1D0000}"/>
    <cellStyle name="Normal 3 2 86 2 2 2 2" xfId="8035" xr:uid="{00000000-0005-0000-0000-00000E1D0000}"/>
    <cellStyle name="Normal 3 2 86 2 2 2 2 2" xfId="8036" xr:uid="{00000000-0005-0000-0000-00000F1D0000}"/>
    <cellStyle name="Normal 3 2 86 2 2 2 3" xfId="8037" xr:uid="{00000000-0005-0000-0000-0000101D0000}"/>
    <cellStyle name="Normal 3 2 86 2 2 2 3 2" xfId="8038" xr:uid="{00000000-0005-0000-0000-0000111D0000}"/>
    <cellStyle name="Normal 3 2 86 2 2 2 4" xfId="8039" xr:uid="{00000000-0005-0000-0000-0000121D0000}"/>
    <cellStyle name="Normal 3 2 86 2 2 3" xfId="8040" xr:uid="{00000000-0005-0000-0000-0000131D0000}"/>
    <cellStyle name="Normal 3 2 86 2 2 3 2" xfId="8041" xr:uid="{00000000-0005-0000-0000-0000141D0000}"/>
    <cellStyle name="Normal 3 2 86 2 2 4" xfId="8042" xr:uid="{00000000-0005-0000-0000-0000151D0000}"/>
    <cellStyle name="Normal 3 2 86 2 2 4 2" xfId="8043" xr:uid="{00000000-0005-0000-0000-0000161D0000}"/>
    <cellStyle name="Normal 3 2 86 2 2 5" xfId="8044" xr:uid="{00000000-0005-0000-0000-0000171D0000}"/>
    <cellStyle name="Normal 3 2 86 2 2 6" xfId="9667" xr:uid="{DE980E7B-A874-4403-89C4-087C6EBC88CB}"/>
    <cellStyle name="Normal 3 2 86 2 3" xfId="8045" xr:uid="{00000000-0005-0000-0000-0000181D0000}"/>
    <cellStyle name="Normal 3 2 86 2 3 2" xfId="8046" xr:uid="{00000000-0005-0000-0000-0000191D0000}"/>
    <cellStyle name="Normal 3 2 86 2 3 2 2" xfId="8047" xr:uid="{00000000-0005-0000-0000-00001A1D0000}"/>
    <cellStyle name="Normal 3 2 86 2 3 3" xfId="8048" xr:uid="{00000000-0005-0000-0000-00001B1D0000}"/>
    <cellStyle name="Normal 3 2 86 2 3 3 2" xfId="8049" xr:uid="{00000000-0005-0000-0000-00001C1D0000}"/>
    <cellStyle name="Normal 3 2 86 2 3 4" xfId="8050" xr:uid="{00000000-0005-0000-0000-00001D1D0000}"/>
    <cellStyle name="Normal 3 2 86 2 4" xfId="8051" xr:uid="{00000000-0005-0000-0000-00001E1D0000}"/>
    <cellStyle name="Normal 3 2 86 2 4 2" xfId="8052" xr:uid="{00000000-0005-0000-0000-00001F1D0000}"/>
    <cellStyle name="Normal 3 2 86 2 5" xfId="8053" xr:uid="{00000000-0005-0000-0000-0000201D0000}"/>
    <cellStyle name="Normal 3 2 86 2 5 2" xfId="8054" xr:uid="{00000000-0005-0000-0000-0000211D0000}"/>
    <cellStyle name="Normal 3 2 86 2 6" xfId="8055" xr:uid="{00000000-0005-0000-0000-0000221D0000}"/>
    <cellStyle name="Normal 3 2 86 2 7" xfId="9307" xr:uid="{DC05FE6B-53A1-475A-92B4-A95DF1F6F38F}"/>
    <cellStyle name="Normal 3 2 86 3" xfId="8056" xr:uid="{00000000-0005-0000-0000-0000231D0000}"/>
    <cellStyle name="Normal 3 2 86 3 2" xfId="8057" xr:uid="{00000000-0005-0000-0000-0000241D0000}"/>
    <cellStyle name="Normal 3 2 86 3 2 2" xfId="8058" xr:uid="{00000000-0005-0000-0000-0000251D0000}"/>
    <cellStyle name="Normal 3 2 86 3 2 2 2" xfId="8059" xr:uid="{00000000-0005-0000-0000-0000261D0000}"/>
    <cellStyle name="Normal 3 2 86 3 2 3" xfId="8060" xr:uid="{00000000-0005-0000-0000-0000271D0000}"/>
    <cellStyle name="Normal 3 2 86 3 2 3 2" xfId="8061" xr:uid="{00000000-0005-0000-0000-0000281D0000}"/>
    <cellStyle name="Normal 3 2 86 3 2 4" xfId="8062" xr:uid="{00000000-0005-0000-0000-0000291D0000}"/>
    <cellStyle name="Normal 3 2 86 3 3" xfId="8063" xr:uid="{00000000-0005-0000-0000-00002A1D0000}"/>
    <cellStyle name="Normal 3 2 86 3 3 2" xfId="8064" xr:uid="{00000000-0005-0000-0000-00002B1D0000}"/>
    <cellStyle name="Normal 3 2 86 3 4" xfId="8065" xr:uid="{00000000-0005-0000-0000-00002C1D0000}"/>
    <cellStyle name="Normal 3 2 86 3 4 2" xfId="8066" xr:uid="{00000000-0005-0000-0000-00002D1D0000}"/>
    <cellStyle name="Normal 3 2 86 3 5" xfId="8067" xr:uid="{00000000-0005-0000-0000-00002E1D0000}"/>
    <cellStyle name="Normal 3 2 86 3 6" xfId="9666" xr:uid="{4646D198-23E8-481A-AAB0-04033165B295}"/>
    <cellStyle name="Normal 3 2 86 4" xfId="8068" xr:uid="{00000000-0005-0000-0000-00002F1D0000}"/>
    <cellStyle name="Normal 3 2 86 4 2" xfId="8069" xr:uid="{00000000-0005-0000-0000-0000301D0000}"/>
    <cellStyle name="Normal 3 2 86 4 2 2" xfId="8070" xr:uid="{00000000-0005-0000-0000-0000311D0000}"/>
    <cellStyle name="Normal 3 2 86 4 3" xfId="8071" xr:uid="{00000000-0005-0000-0000-0000321D0000}"/>
    <cellStyle name="Normal 3 2 86 4 3 2" xfId="8072" xr:uid="{00000000-0005-0000-0000-0000331D0000}"/>
    <cellStyle name="Normal 3 2 86 4 4" xfId="8073" xr:uid="{00000000-0005-0000-0000-0000341D0000}"/>
    <cellStyle name="Normal 3 2 86 5" xfId="8074" xr:uid="{00000000-0005-0000-0000-0000351D0000}"/>
    <cellStyle name="Normal 3 2 86 5 2" xfId="8075" xr:uid="{00000000-0005-0000-0000-0000361D0000}"/>
    <cellStyle name="Normal 3 2 86 6" xfId="8076" xr:uid="{00000000-0005-0000-0000-0000371D0000}"/>
    <cellStyle name="Normal 3 2 86 6 2" xfId="8077" xr:uid="{00000000-0005-0000-0000-0000381D0000}"/>
    <cellStyle name="Normal 3 2 86 7" xfId="8078" xr:uid="{00000000-0005-0000-0000-0000391D0000}"/>
    <cellStyle name="Normal 3 2 86 8" xfId="9306" xr:uid="{9352DCF4-4BEF-430D-8D17-1920FB682D1B}"/>
    <cellStyle name="Normal 3 2 87" xfId="461" xr:uid="{00000000-0005-0000-0000-00003A1D0000}"/>
    <cellStyle name="Normal 3 2 87 2" xfId="462" xr:uid="{00000000-0005-0000-0000-00003B1D0000}"/>
    <cellStyle name="Normal 3 2 87 2 2" xfId="8079" xr:uid="{00000000-0005-0000-0000-00003C1D0000}"/>
    <cellStyle name="Normal 3 2 87 2 2 2" xfId="8080" xr:uid="{00000000-0005-0000-0000-00003D1D0000}"/>
    <cellStyle name="Normal 3 2 87 2 2 2 2" xfId="8081" xr:uid="{00000000-0005-0000-0000-00003E1D0000}"/>
    <cellStyle name="Normal 3 2 87 2 2 2 2 2" xfId="8082" xr:uid="{00000000-0005-0000-0000-00003F1D0000}"/>
    <cellStyle name="Normal 3 2 87 2 2 2 3" xfId="8083" xr:uid="{00000000-0005-0000-0000-0000401D0000}"/>
    <cellStyle name="Normal 3 2 87 2 2 2 3 2" xfId="8084" xr:uid="{00000000-0005-0000-0000-0000411D0000}"/>
    <cellStyle name="Normal 3 2 87 2 2 2 4" xfId="8085" xr:uid="{00000000-0005-0000-0000-0000421D0000}"/>
    <cellStyle name="Normal 3 2 87 2 2 3" xfId="8086" xr:uid="{00000000-0005-0000-0000-0000431D0000}"/>
    <cellStyle name="Normal 3 2 87 2 2 3 2" xfId="8087" xr:uid="{00000000-0005-0000-0000-0000441D0000}"/>
    <cellStyle name="Normal 3 2 87 2 2 4" xfId="8088" xr:uid="{00000000-0005-0000-0000-0000451D0000}"/>
    <cellStyle name="Normal 3 2 87 2 2 4 2" xfId="8089" xr:uid="{00000000-0005-0000-0000-0000461D0000}"/>
    <cellStyle name="Normal 3 2 87 2 2 5" xfId="8090" xr:uid="{00000000-0005-0000-0000-0000471D0000}"/>
    <cellStyle name="Normal 3 2 87 2 2 6" xfId="9669" xr:uid="{B9A289AA-F7C7-46D1-B656-CB5CB4F792DC}"/>
    <cellStyle name="Normal 3 2 87 2 3" xfId="8091" xr:uid="{00000000-0005-0000-0000-0000481D0000}"/>
    <cellStyle name="Normal 3 2 87 2 3 2" xfId="8092" xr:uid="{00000000-0005-0000-0000-0000491D0000}"/>
    <cellStyle name="Normal 3 2 87 2 3 2 2" xfId="8093" xr:uid="{00000000-0005-0000-0000-00004A1D0000}"/>
    <cellStyle name="Normal 3 2 87 2 3 3" xfId="8094" xr:uid="{00000000-0005-0000-0000-00004B1D0000}"/>
    <cellStyle name="Normal 3 2 87 2 3 3 2" xfId="8095" xr:uid="{00000000-0005-0000-0000-00004C1D0000}"/>
    <cellStyle name="Normal 3 2 87 2 3 4" xfId="8096" xr:uid="{00000000-0005-0000-0000-00004D1D0000}"/>
    <cellStyle name="Normal 3 2 87 2 4" xfId="8097" xr:uid="{00000000-0005-0000-0000-00004E1D0000}"/>
    <cellStyle name="Normal 3 2 87 2 4 2" xfId="8098" xr:uid="{00000000-0005-0000-0000-00004F1D0000}"/>
    <cellStyle name="Normal 3 2 87 2 5" xfId="8099" xr:uid="{00000000-0005-0000-0000-0000501D0000}"/>
    <cellStyle name="Normal 3 2 87 2 5 2" xfId="8100" xr:uid="{00000000-0005-0000-0000-0000511D0000}"/>
    <cellStyle name="Normal 3 2 87 2 6" xfId="8101" xr:uid="{00000000-0005-0000-0000-0000521D0000}"/>
    <cellStyle name="Normal 3 2 87 2 7" xfId="9309" xr:uid="{99C27F9E-2F3B-4029-838F-32255BB9DF39}"/>
    <cellStyle name="Normal 3 2 87 3" xfId="8102" xr:uid="{00000000-0005-0000-0000-0000531D0000}"/>
    <cellStyle name="Normal 3 2 87 3 2" xfId="8103" xr:uid="{00000000-0005-0000-0000-0000541D0000}"/>
    <cellStyle name="Normal 3 2 87 3 2 2" xfId="8104" xr:uid="{00000000-0005-0000-0000-0000551D0000}"/>
    <cellStyle name="Normal 3 2 87 3 2 2 2" xfId="8105" xr:uid="{00000000-0005-0000-0000-0000561D0000}"/>
    <cellStyle name="Normal 3 2 87 3 2 3" xfId="8106" xr:uid="{00000000-0005-0000-0000-0000571D0000}"/>
    <cellStyle name="Normal 3 2 87 3 2 3 2" xfId="8107" xr:uid="{00000000-0005-0000-0000-0000581D0000}"/>
    <cellStyle name="Normal 3 2 87 3 2 4" xfId="8108" xr:uid="{00000000-0005-0000-0000-0000591D0000}"/>
    <cellStyle name="Normal 3 2 87 3 3" xfId="8109" xr:uid="{00000000-0005-0000-0000-00005A1D0000}"/>
    <cellStyle name="Normal 3 2 87 3 3 2" xfId="8110" xr:uid="{00000000-0005-0000-0000-00005B1D0000}"/>
    <cellStyle name="Normal 3 2 87 3 4" xfId="8111" xr:uid="{00000000-0005-0000-0000-00005C1D0000}"/>
    <cellStyle name="Normal 3 2 87 3 4 2" xfId="8112" xr:uid="{00000000-0005-0000-0000-00005D1D0000}"/>
    <cellStyle name="Normal 3 2 87 3 5" xfId="8113" xr:uid="{00000000-0005-0000-0000-00005E1D0000}"/>
    <cellStyle name="Normal 3 2 87 3 6" xfId="9668" xr:uid="{894CB9CE-0B09-4AA5-970D-F14256713893}"/>
    <cellStyle name="Normal 3 2 87 4" xfId="8114" xr:uid="{00000000-0005-0000-0000-00005F1D0000}"/>
    <cellStyle name="Normal 3 2 87 4 2" xfId="8115" xr:uid="{00000000-0005-0000-0000-0000601D0000}"/>
    <cellStyle name="Normal 3 2 87 4 2 2" xfId="8116" xr:uid="{00000000-0005-0000-0000-0000611D0000}"/>
    <cellStyle name="Normal 3 2 87 4 3" xfId="8117" xr:uid="{00000000-0005-0000-0000-0000621D0000}"/>
    <cellStyle name="Normal 3 2 87 4 3 2" xfId="8118" xr:uid="{00000000-0005-0000-0000-0000631D0000}"/>
    <cellStyle name="Normal 3 2 87 4 4" xfId="8119" xr:uid="{00000000-0005-0000-0000-0000641D0000}"/>
    <cellStyle name="Normal 3 2 87 5" xfId="8120" xr:uid="{00000000-0005-0000-0000-0000651D0000}"/>
    <cellStyle name="Normal 3 2 87 5 2" xfId="8121" xr:uid="{00000000-0005-0000-0000-0000661D0000}"/>
    <cellStyle name="Normal 3 2 87 6" xfId="8122" xr:uid="{00000000-0005-0000-0000-0000671D0000}"/>
    <cellStyle name="Normal 3 2 87 6 2" xfId="8123" xr:uid="{00000000-0005-0000-0000-0000681D0000}"/>
    <cellStyle name="Normal 3 2 87 7" xfId="8124" xr:uid="{00000000-0005-0000-0000-0000691D0000}"/>
    <cellStyle name="Normal 3 2 87 8" xfId="9308" xr:uid="{0A16E978-20FD-4F1E-9123-CF74861E79F4}"/>
    <cellStyle name="Normal 3 2 88" xfId="463" xr:uid="{00000000-0005-0000-0000-00006A1D0000}"/>
    <cellStyle name="Normal 3 2 88 2" xfId="464" xr:uid="{00000000-0005-0000-0000-00006B1D0000}"/>
    <cellStyle name="Normal 3 2 88 2 2" xfId="8125" xr:uid="{00000000-0005-0000-0000-00006C1D0000}"/>
    <cellStyle name="Normal 3 2 88 2 2 2" xfId="8126" xr:uid="{00000000-0005-0000-0000-00006D1D0000}"/>
    <cellStyle name="Normal 3 2 88 2 2 2 2" xfId="8127" xr:uid="{00000000-0005-0000-0000-00006E1D0000}"/>
    <cellStyle name="Normal 3 2 88 2 2 2 2 2" xfId="8128" xr:uid="{00000000-0005-0000-0000-00006F1D0000}"/>
    <cellStyle name="Normal 3 2 88 2 2 2 3" xfId="8129" xr:uid="{00000000-0005-0000-0000-0000701D0000}"/>
    <cellStyle name="Normal 3 2 88 2 2 2 3 2" xfId="8130" xr:uid="{00000000-0005-0000-0000-0000711D0000}"/>
    <cellStyle name="Normal 3 2 88 2 2 2 4" xfId="8131" xr:uid="{00000000-0005-0000-0000-0000721D0000}"/>
    <cellStyle name="Normal 3 2 88 2 2 3" xfId="8132" xr:uid="{00000000-0005-0000-0000-0000731D0000}"/>
    <cellStyle name="Normal 3 2 88 2 2 3 2" xfId="8133" xr:uid="{00000000-0005-0000-0000-0000741D0000}"/>
    <cellStyle name="Normal 3 2 88 2 2 4" xfId="8134" xr:uid="{00000000-0005-0000-0000-0000751D0000}"/>
    <cellStyle name="Normal 3 2 88 2 2 4 2" xfId="8135" xr:uid="{00000000-0005-0000-0000-0000761D0000}"/>
    <cellStyle name="Normal 3 2 88 2 2 5" xfId="8136" xr:uid="{00000000-0005-0000-0000-0000771D0000}"/>
    <cellStyle name="Normal 3 2 88 2 2 6" xfId="9671" xr:uid="{DF3CA55F-C36E-413F-A58D-858A6217EE84}"/>
    <cellStyle name="Normal 3 2 88 2 3" xfId="8137" xr:uid="{00000000-0005-0000-0000-0000781D0000}"/>
    <cellStyle name="Normal 3 2 88 2 3 2" xfId="8138" xr:uid="{00000000-0005-0000-0000-0000791D0000}"/>
    <cellStyle name="Normal 3 2 88 2 3 2 2" xfId="8139" xr:uid="{00000000-0005-0000-0000-00007A1D0000}"/>
    <cellStyle name="Normal 3 2 88 2 3 3" xfId="8140" xr:uid="{00000000-0005-0000-0000-00007B1D0000}"/>
    <cellStyle name="Normal 3 2 88 2 3 3 2" xfId="8141" xr:uid="{00000000-0005-0000-0000-00007C1D0000}"/>
    <cellStyle name="Normal 3 2 88 2 3 4" xfId="8142" xr:uid="{00000000-0005-0000-0000-00007D1D0000}"/>
    <cellStyle name="Normal 3 2 88 2 4" xfId="8143" xr:uid="{00000000-0005-0000-0000-00007E1D0000}"/>
    <cellStyle name="Normal 3 2 88 2 4 2" xfId="8144" xr:uid="{00000000-0005-0000-0000-00007F1D0000}"/>
    <cellStyle name="Normal 3 2 88 2 5" xfId="8145" xr:uid="{00000000-0005-0000-0000-0000801D0000}"/>
    <cellStyle name="Normal 3 2 88 2 5 2" xfId="8146" xr:uid="{00000000-0005-0000-0000-0000811D0000}"/>
    <cellStyle name="Normal 3 2 88 2 6" xfId="8147" xr:uid="{00000000-0005-0000-0000-0000821D0000}"/>
    <cellStyle name="Normal 3 2 88 2 7" xfId="9311" xr:uid="{9F684A41-6DE9-4AD7-BE12-4D5BF74BA6DA}"/>
    <cellStyle name="Normal 3 2 88 3" xfId="8148" xr:uid="{00000000-0005-0000-0000-0000831D0000}"/>
    <cellStyle name="Normal 3 2 88 3 2" xfId="8149" xr:uid="{00000000-0005-0000-0000-0000841D0000}"/>
    <cellStyle name="Normal 3 2 88 3 2 2" xfId="8150" xr:uid="{00000000-0005-0000-0000-0000851D0000}"/>
    <cellStyle name="Normal 3 2 88 3 2 2 2" xfId="8151" xr:uid="{00000000-0005-0000-0000-0000861D0000}"/>
    <cellStyle name="Normal 3 2 88 3 2 3" xfId="8152" xr:uid="{00000000-0005-0000-0000-0000871D0000}"/>
    <cellStyle name="Normal 3 2 88 3 2 3 2" xfId="8153" xr:uid="{00000000-0005-0000-0000-0000881D0000}"/>
    <cellStyle name="Normal 3 2 88 3 2 4" xfId="8154" xr:uid="{00000000-0005-0000-0000-0000891D0000}"/>
    <cellStyle name="Normal 3 2 88 3 3" xfId="8155" xr:uid="{00000000-0005-0000-0000-00008A1D0000}"/>
    <cellStyle name="Normal 3 2 88 3 3 2" xfId="8156" xr:uid="{00000000-0005-0000-0000-00008B1D0000}"/>
    <cellStyle name="Normal 3 2 88 3 4" xfId="8157" xr:uid="{00000000-0005-0000-0000-00008C1D0000}"/>
    <cellStyle name="Normal 3 2 88 3 4 2" xfId="8158" xr:uid="{00000000-0005-0000-0000-00008D1D0000}"/>
    <cellStyle name="Normal 3 2 88 3 5" xfId="8159" xr:uid="{00000000-0005-0000-0000-00008E1D0000}"/>
    <cellStyle name="Normal 3 2 88 3 6" xfId="9670" xr:uid="{901D1964-22EE-498E-A270-E44D7581692F}"/>
    <cellStyle name="Normal 3 2 88 4" xfId="8160" xr:uid="{00000000-0005-0000-0000-00008F1D0000}"/>
    <cellStyle name="Normal 3 2 88 4 2" xfId="8161" xr:uid="{00000000-0005-0000-0000-0000901D0000}"/>
    <cellStyle name="Normal 3 2 88 4 2 2" xfId="8162" xr:uid="{00000000-0005-0000-0000-0000911D0000}"/>
    <cellStyle name="Normal 3 2 88 4 3" xfId="8163" xr:uid="{00000000-0005-0000-0000-0000921D0000}"/>
    <cellStyle name="Normal 3 2 88 4 3 2" xfId="8164" xr:uid="{00000000-0005-0000-0000-0000931D0000}"/>
    <cellStyle name="Normal 3 2 88 4 4" xfId="8165" xr:uid="{00000000-0005-0000-0000-0000941D0000}"/>
    <cellStyle name="Normal 3 2 88 5" xfId="8166" xr:uid="{00000000-0005-0000-0000-0000951D0000}"/>
    <cellStyle name="Normal 3 2 88 5 2" xfId="8167" xr:uid="{00000000-0005-0000-0000-0000961D0000}"/>
    <cellStyle name="Normal 3 2 88 6" xfId="8168" xr:uid="{00000000-0005-0000-0000-0000971D0000}"/>
    <cellStyle name="Normal 3 2 88 6 2" xfId="8169" xr:uid="{00000000-0005-0000-0000-0000981D0000}"/>
    <cellStyle name="Normal 3 2 88 7" xfId="8170" xr:uid="{00000000-0005-0000-0000-0000991D0000}"/>
    <cellStyle name="Normal 3 2 88 8" xfId="9310" xr:uid="{3B827FFB-72AF-4567-8225-F4EC1D92CACD}"/>
    <cellStyle name="Normal 3 2 89" xfId="465" xr:uid="{00000000-0005-0000-0000-00009A1D0000}"/>
    <cellStyle name="Normal 3 2 89 2" xfId="466" xr:uid="{00000000-0005-0000-0000-00009B1D0000}"/>
    <cellStyle name="Normal 3 2 89 2 2" xfId="8171" xr:uid="{00000000-0005-0000-0000-00009C1D0000}"/>
    <cellStyle name="Normal 3 2 89 2 2 2" xfId="8172" xr:uid="{00000000-0005-0000-0000-00009D1D0000}"/>
    <cellStyle name="Normal 3 2 89 2 2 2 2" xfId="8173" xr:uid="{00000000-0005-0000-0000-00009E1D0000}"/>
    <cellStyle name="Normal 3 2 89 2 2 2 2 2" xfId="8174" xr:uid="{00000000-0005-0000-0000-00009F1D0000}"/>
    <cellStyle name="Normal 3 2 89 2 2 2 3" xfId="8175" xr:uid="{00000000-0005-0000-0000-0000A01D0000}"/>
    <cellStyle name="Normal 3 2 89 2 2 2 3 2" xfId="8176" xr:uid="{00000000-0005-0000-0000-0000A11D0000}"/>
    <cellStyle name="Normal 3 2 89 2 2 2 4" xfId="8177" xr:uid="{00000000-0005-0000-0000-0000A21D0000}"/>
    <cellStyle name="Normal 3 2 89 2 2 3" xfId="8178" xr:uid="{00000000-0005-0000-0000-0000A31D0000}"/>
    <cellStyle name="Normal 3 2 89 2 2 3 2" xfId="8179" xr:uid="{00000000-0005-0000-0000-0000A41D0000}"/>
    <cellStyle name="Normal 3 2 89 2 2 4" xfId="8180" xr:uid="{00000000-0005-0000-0000-0000A51D0000}"/>
    <cellStyle name="Normal 3 2 89 2 2 4 2" xfId="8181" xr:uid="{00000000-0005-0000-0000-0000A61D0000}"/>
    <cellStyle name="Normal 3 2 89 2 2 5" xfId="8182" xr:uid="{00000000-0005-0000-0000-0000A71D0000}"/>
    <cellStyle name="Normal 3 2 89 2 2 6" xfId="9673" xr:uid="{2EF8AA1D-C4FE-4DD2-977D-F2D8CA86A447}"/>
    <cellStyle name="Normal 3 2 89 2 3" xfId="8183" xr:uid="{00000000-0005-0000-0000-0000A81D0000}"/>
    <cellStyle name="Normal 3 2 89 2 3 2" xfId="8184" xr:uid="{00000000-0005-0000-0000-0000A91D0000}"/>
    <cellStyle name="Normal 3 2 89 2 3 2 2" xfId="8185" xr:uid="{00000000-0005-0000-0000-0000AA1D0000}"/>
    <cellStyle name="Normal 3 2 89 2 3 3" xfId="8186" xr:uid="{00000000-0005-0000-0000-0000AB1D0000}"/>
    <cellStyle name="Normal 3 2 89 2 3 3 2" xfId="8187" xr:uid="{00000000-0005-0000-0000-0000AC1D0000}"/>
    <cellStyle name="Normal 3 2 89 2 3 4" xfId="8188" xr:uid="{00000000-0005-0000-0000-0000AD1D0000}"/>
    <cellStyle name="Normal 3 2 89 2 4" xfId="8189" xr:uid="{00000000-0005-0000-0000-0000AE1D0000}"/>
    <cellStyle name="Normal 3 2 89 2 4 2" xfId="8190" xr:uid="{00000000-0005-0000-0000-0000AF1D0000}"/>
    <cellStyle name="Normal 3 2 89 2 5" xfId="8191" xr:uid="{00000000-0005-0000-0000-0000B01D0000}"/>
    <cellStyle name="Normal 3 2 89 2 5 2" xfId="8192" xr:uid="{00000000-0005-0000-0000-0000B11D0000}"/>
    <cellStyle name="Normal 3 2 89 2 6" xfId="8193" xr:uid="{00000000-0005-0000-0000-0000B21D0000}"/>
    <cellStyle name="Normal 3 2 89 2 7" xfId="9313" xr:uid="{D588679B-E2E1-4CBF-8700-AA9BC3C8B3E6}"/>
    <cellStyle name="Normal 3 2 89 3" xfId="8194" xr:uid="{00000000-0005-0000-0000-0000B31D0000}"/>
    <cellStyle name="Normal 3 2 89 3 2" xfId="8195" xr:uid="{00000000-0005-0000-0000-0000B41D0000}"/>
    <cellStyle name="Normal 3 2 89 3 2 2" xfId="8196" xr:uid="{00000000-0005-0000-0000-0000B51D0000}"/>
    <cellStyle name="Normal 3 2 89 3 2 2 2" xfId="8197" xr:uid="{00000000-0005-0000-0000-0000B61D0000}"/>
    <cellStyle name="Normal 3 2 89 3 2 3" xfId="8198" xr:uid="{00000000-0005-0000-0000-0000B71D0000}"/>
    <cellStyle name="Normal 3 2 89 3 2 3 2" xfId="8199" xr:uid="{00000000-0005-0000-0000-0000B81D0000}"/>
    <cellStyle name="Normal 3 2 89 3 2 4" xfId="8200" xr:uid="{00000000-0005-0000-0000-0000B91D0000}"/>
    <cellStyle name="Normal 3 2 89 3 3" xfId="8201" xr:uid="{00000000-0005-0000-0000-0000BA1D0000}"/>
    <cellStyle name="Normal 3 2 89 3 3 2" xfId="8202" xr:uid="{00000000-0005-0000-0000-0000BB1D0000}"/>
    <cellStyle name="Normal 3 2 89 3 4" xfId="8203" xr:uid="{00000000-0005-0000-0000-0000BC1D0000}"/>
    <cellStyle name="Normal 3 2 89 3 4 2" xfId="8204" xr:uid="{00000000-0005-0000-0000-0000BD1D0000}"/>
    <cellStyle name="Normal 3 2 89 3 5" xfId="8205" xr:uid="{00000000-0005-0000-0000-0000BE1D0000}"/>
    <cellStyle name="Normal 3 2 89 3 6" xfId="9672" xr:uid="{2040B69E-6207-4558-BE27-9FA404CF8FB0}"/>
    <cellStyle name="Normal 3 2 89 4" xfId="8206" xr:uid="{00000000-0005-0000-0000-0000BF1D0000}"/>
    <cellStyle name="Normal 3 2 89 4 2" xfId="8207" xr:uid="{00000000-0005-0000-0000-0000C01D0000}"/>
    <cellStyle name="Normal 3 2 89 4 2 2" xfId="8208" xr:uid="{00000000-0005-0000-0000-0000C11D0000}"/>
    <cellStyle name="Normal 3 2 89 4 3" xfId="8209" xr:uid="{00000000-0005-0000-0000-0000C21D0000}"/>
    <cellStyle name="Normal 3 2 89 4 3 2" xfId="8210" xr:uid="{00000000-0005-0000-0000-0000C31D0000}"/>
    <cellStyle name="Normal 3 2 89 4 4" xfId="8211" xr:uid="{00000000-0005-0000-0000-0000C41D0000}"/>
    <cellStyle name="Normal 3 2 89 5" xfId="8212" xr:uid="{00000000-0005-0000-0000-0000C51D0000}"/>
    <cellStyle name="Normal 3 2 89 5 2" xfId="8213" xr:uid="{00000000-0005-0000-0000-0000C61D0000}"/>
    <cellStyle name="Normal 3 2 89 6" xfId="8214" xr:uid="{00000000-0005-0000-0000-0000C71D0000}"/>
    <cellStyle name="Normal 3 2 89 6 2" xfId="8215" xr:uid="{00000000-0005-0000-0000-0000C81D0000}"/>
    <cellStyle name="Normal 3 2 89 7" xfId="8216" xr:uid="{00000000-0005-0000-0000-0000C91D0000}"/>
    <cellStyle name="Normal 3 2 89 8" xfId="9312" xr:uid="{A1C25D40-AA92-4A24-A582-1E3C5DF282A1}"/>
    <cellStyle name="Normal 3 2 9" xfId="467" xr:uid="{00000000-0005-0000-0000-0000CA1D0000}"/>
    <cellStyle name="Normal 3 2 9 2" xfId="468" xr:uid="{00000000-0005-0000-0000-0000CB1D0000}"/>
    <cellStyle name="Normal 3 2 9 2 2" xfId="8217" xr:uid="{00000000-0005-0000-0000-0000CC1D0000}"/>
    <cellStyle name="Normal 3 2 9 2 2 2" xfId="8218" xr:uid="{00000000-0005-0000-0000-0000CD1D0000}"/>
    <cellStyle name="Normal 3 2 9 2 2 2 2" xfId="8219" xr:uid="{00000000-0005-0000-0000-0000CE1D0000}"/>
    <cellStyle name="Normal 3 2 9 2 2 2 2 2" xfId="8220" xr:uid="{00000000-0005-0000-0000-0000CF1D0000}"/>
    <cellStyle name="Normal 3 2 9 2 2 2 3" xfId="8221" xr:uid="{00000000-0005-0000-0000-0000D01D0000}"/>
    <cellStyle name="Normal 3 2 9 2 2 2 3 2" xfId="8222" xr:uid="{00000000-0005-0000-0000-0000D11D0000}"/>
    <cellStyle name="Normal 3 2 9 2 2 2 4" xfId="8223" xr:uid="{00000000-0005-0000-0000-0000D21D0000}"/>
    <cellStyle name="Normal 3 2 9 2 2 3" xfId="8224" xr:uid="{00000000-0005-0000-0000-0000D31D0000}"/>
    <cellStyle name="Normal 3 2 9 2 2 3 2" xfId="8225" xr:uid="{00000000-0005-0000-0000-0000D41D0000}"/>
    <cellStyle name="Normal 3 2 9 2 2 4" xfId="8226" xr:uid="{00000000-0005-0000-0000-0000D51D0000}"/>
    <cellStyle name="Normal 3 2 9 2 2 4 2" xfId="8227" xr:uid="{00000000-0005-0000-0000-0000D61D0000}"/>
    <cellStyle name="Normal 3 2 9 2 2 5" xfId="8228" xr:uid="{00000000-0005-0000-0000-0000D71D0000}"/>
    <cellStyle name="Normal 3 2 9 2 2 6" xfId="9675" xr:uid="{6B102101-054B-4404-9661-F07E813AB4F6}"/>
    <cellStyle name="Normal 3 2 9 2 3" xfId="8229" xr:uid="{00000000-0005-0000-0000-0000D81D0000}"/>
    <cellStyle name="Normal 3 2 9 2 3 2" xfId="8230" xr:uid="{00000000-0005-0000-0000-0000D91D0000}"/>
    <cellStyle name="Normal 3 2 9 2 3 2 2" xfId="8231" xr:uid="{00000000-0005-0000-0000-0000DA1D0000}"/>
    <cellStyle name="Normal 3 2 9 2 3 3" xfId="8232" xr:uid="{00000000-0005-0000-0000-0000DB1D0000}"/>
    <cellStyle name="Normal 3 2 9 2 3 3 2" xfId="8233" xr:uid="{00000000-0005-0000-0000-0000DC1D0000}"/>
    <cellStyle name="Normal 3 2 9 2 3 4" xfId="8234" xr:uid="{00000000-0005-0000-0000-0000DD1D0000}"/>
    <cellStyle name="Normal 3 2 9 2 4" xfId="8235" xr:uid="{00000000-0005-0000-0000-0000DE1D0000}"/>
    <cellStyle name="Normal 3 2 9 2 4 2" xfId="8236" xr:uid="{00000000-0005-0000-0000-0000DF1D0000}"/>
    <cellStyle name="Normal 3 2 9 2 5" xfId="8237" xr:uid="{00000000-0005-0000-0000-0000E01D0000}"/>
    <cellStyle name="Normal 3 2 9 2 5 2" xfId="8238" xr:uid="{00000000-0005-0000-0000-0000E11D0000}"/>
    <cellStyle name="Normal 3 2 9 2 6" xfId="8239" xr:uid="{00000000-0005-0000-0000-0000E21D0000}"/>
    <cellStyle name="Normal 3 2 9 2 7" xfId="9315" xr:uid="{52260BA0-BA61-4875-AAB2-D03A32A16181}"/>
    <cellStyle name="Normal 3 2 9 3" xfId="8240" xr:uid="{00000000-0005-0000-0000-0000E31D0000}"/>
    <cellStyle name="Normal 3 2 9 3 2" xfId="8241" xr:uid="{00000000-0005-0000-0000-0000E41D0000}"/>
    <cellStyle name="Normal 3 2 9 3 2 2" xfId="8242" xr:uid="{00000000-0005-0000-0000-0000E51D0000}"/>
    <cellStyle name="Normal 3 2 9 3 2 2 2" xfId="8243" xr:uid="{00000000-0005-0000-0000-0000E61D0000}"/>
    <cellStyle name="Normal 3 2 9 3 2 3" xfId="8244" xr:uid="{00000000-0005-0000-0000-0000E71D0000}"/>
    <cellStyle name="Normal 3 2 9 3 2 3 2" xfId="8245" xr:uid="{00000000-0005-0000-0000-0000E81D0000}"/>
    <cellStyle name="Normal 3 2 9 3 2 4" xfId="8246" xr:uid="{00000000-0005-0000-0000-0000E91D0000}"/>
    <cellStyle name="Normal 3 2 9 3 3" xfId="8247" xr:uid="{00000000-0005-0000-0000-0000EA1D0000}"/>
    <cellStyle name="Normal 3 2 9 3 3 2" xfId="8248" xr:uid="{00000000-0005-0000-0000-0000EB1D0000}"/>
    <cellStyle name="Normal 3 2 9 3 4" xfId="8249" xr:uid="{00000000-0005-0000-0000-0000EC1D0000}"/>
    <cellStyle name="Normal 3 2 9 3 4 2" xfId="8250" xr:uid="{00000000-0005-0000-0000-0000ED1D0000}"/>
    <cellStyle name="Normal 3 2 9 3 5" xfId="8251" xr:uid="{00000000-0005-0000-0000-0000EE1D0000}"/>
    <cellStyle name="Normal 3 2 9 3 6" xfId="9674" xr:uid="{025C3B7A-0A28-474C-A1BF-B1AE512D39B5}"/>
    <cellStyle name="Normal 3 2 9 4" xfId="8252" xr:uid="{00000000-0005-0000-0000-0000EF1D0000}"/>
    <cellStyle name="Normal 3 2 9 4 2" xfId="8253" xr:uid="{00000000-0005-0000-0000-0000F01D0000}"/>
    <cellStyle name="Normal 3 2 9 4 2 2" xfId="8254" xr:uid="{00000000-0005-0000-0000-0000F11D0000}"/>
    <cellStyle name="Normal 3 2 9 4 3" xfId="8255" xr:uid="{00000000-0005-0000-0000-0000F21D0000}"/>
    <cellStyle name="Normal 3 2 9 4 3 2" xfId="8256" xr:uid="{00000000-0005-0000-0000-0000F31D0000}"/>
    <cellStyle name="Normal 3 2 9 4 4" xfId="8257" xr:uid="{00000000-0005-0000-0000-0000F41D0000}"/>
    <cellStyle name="Normal 3 2 9 5" xfId="8258" xr:uid="{00000000-0005-0000-0000-0000F51D0000}"/>
    <cellStyle name="Normal 3 2 9 5 2" xfId="8259" xr:uid="{00000000-0005-0000-0000-0000F61D0000}"/>
    <cellStyle name="Normal 3 2 9 6" xfId="8260" xr:uid="{00000000-0005-0000-0000-0000F71D0000}"/>
    <cellStyle name="Normal 3 2 9 6 2" xfId="8261" xr:uid="{00000000-0005-0000-0000-0000F81D0000}"/>
    <cellStyle name="Normal 3 2 9 7" xfId="8262" xr:uid="{00000000-0005-0000-0000-0000F91D0000}"/>
    <cellStyle name="Normal 3 2 9 8" xfId="9314" xr:uid="{C0F9D2FC-1B93-4DF0-9046-376CAEC13EBC}"/>
    <cellStyle name="Normal 3 2 90" xfId="469" xr:uid="{00000000-0005-0000-0000-0000FA1D0000}"/>
    <cellStyle name="Normal 3 2 90 2" xfId="470" xr:uid="{00000000-0005-0000-0000-0000FB1D0000}"/>
    <cellStyle name="Normal 3 2 90 2 2" xfId="8263" xr:uid="{00000000-0005-0000-0000-0000FC1D0000}"/>
    <cellStyle name="Normal 3 2 90 2 2 2" xfId="8264" xr:uid="{00000000-0005-0000-0000-0000FD1D0000}"/>
    <cellStyle name="Normal 3 2 90 2 2 2 2" xfId="8265" xr:uid="{00000000-0005-0000-0000-0000FE1D0000}"/>
    <cellStyle name="Normal 3 2 90 2 2 2 2 2" xfId="8266" xr:uid="{00000000-0005-0000-0000-0000FF1D0000}"/>
    <cellStyle name="Normal 3 2 90 2 2 2 3" xfId="8267" xr:uid="{00000000-0005-0000-0000-0000001E0000}"/>
    <cellStyle name="Normal 3 2 90 2 2 2 3 2" xfId="8268" xr:uid="{00000000-0005-0000-0000-0000011E0000}"/>
    <cellStyle name="Normal 3 2 90 2 2 2 4" xfId="8269" xr:uid="{00000000-0005-0000-0000-0000021E0000}"/>
    <cellStyle name="Normal 3 2 90 2 2 3" xfId="8270" xr:uid="{00000000-0005-0000-0000-0000031E0000}"/>
    <cellStyle name="Normal 3 2 90 2 2 3 2" xfId="8271" xr:uid="{00000000-0005-0000-0000-0000041E0000}"/>
    <cellStyle name="Normal 3 2 90 2 2 4" xfId="8272" xr:uid="{00000000-0005-0000-0000-0000051E0000}"/>
    <cellStyle name="Normal 3 2 90 2 2 4 2" xfId="8273" xr:uid="{00000000-0005-0000-0000-0000061E0000}"/>
    <cellStyle name="Normal 3 2 90 2 2 5" xfId="8274" xr:uid="{00000000-0005-0000-0000-0000071E0000}"/>
    <cellStyle name="Normal 3 2 90 2 2 6" xfId="9677" xr:uid="{CE417924-415B-4CD0-90AF-00BB614350D1}"/>
    <cellStyle name="Normal 3 2 90 2 3" xfId="8275" xr:uid="{00000000-0005-0000-0000-0000081E0000}"/>
    <cellStyle name="Normal 3 2 90 2 3 2" xfId="8276" xr:uid="{00000000-0005-0000-0000-0000091E0000}"/>
    <cellStyle name="Normal 3 2 90 2 3 2 2" xfId="8277" xr:uid="{00000000-0005-0000-0000-00000A1E0000}"/>
    <cellStyle name="Normal 3 2 90 2 3 3" xfId="8278" xr:uid="{00000000-0005-0000-0000-00000B1E0000}"/>
    <cellStyle name="Normal 3 2 90 2 3 3 2" xfId="8279" xr:uid="{00000000-0005-0000-0000-00000C1E0000}"/>
    <cellStyle name="Normal 3 2 90 2 3 4" xfId="8280" xr:uid="{00000000-0005-0000-0000-00000D1E0000}"/>
    <cellStyle name="Normal 3 2 90 2 4" xfId="8281" xr:uid="{00000000-0005-0000-0000-00000E1E0000}"/>
    <cellStyle name="Normal 3 2 90 2 4 2" xfId="8282" xr:uid="{00000000-0005-0000-0000-00000F1E0000}"/>
    <cellStyle name="Normal 3 2 90 2 5" xfId="8283" xr:uid="{00000000-0005-0000-0000-0000101E0000}"/>
    <cellStyle name="Normal 3 2 90 2 5 2" xfId="8284" xr:uid="{00000000-0005-0000-0000-0000111E0000}"/>
    <cellStyle name="Normal 3 2 90 2 6" xfId="8285" xr:uid="{00000000-0005-0000-0000-0000121E0000}"/>
    <cellStyle name="Normal 3 2 90 2 7" xfId="9317" xr:uid="{EE92A7B7-A05D-4B48-AFF7-767248FC6651}"/>
    <cellStyle name="Normal 3 2 90 3" xfId="8286" xr:uid="{00000000-0005-0000-0000-0000131E0000}"/>
    <cellStyle name="Normal 3 2 90 3 2" xfId="8287" xr:uid="{00000000-0005-0000-0000-0000141E0000}"/>
    <cellStyle name="Normal 3 2 90 3 2 2" xfId="8288" xr:uid="{00000000-0005-0000-0000-0000151E0000}"/>
    <cellStyle name="Normal 3 2 90 3 2 2 2" xfId="8289" xr:uid="{00000000-0005-0000-0000-0000161E0000}"/>
    <cellStyle name="Normal 3 2 90 3 2 3" xfId="8290" xr:uid="{00000000-0005-0000-0000-0000171E0000}"/>
    <cellStyle name="Normal 3 2 90 3 2 3 2" xfId="8291" xr:uid="{00000000-0005-0000-0000-0000181E0000}"/>
    <cellStyle name="Normal 3 2 90 3 2 4" xfId="8292" xr:uid="{00000000-0005-0000-0000-0000191E0000}"/>
    <cellStyle name="Normal 3 2 90 3 3" xfId="8293" xr:uid="{00000000-0005-0000-0000-00001A1E0000}"/>
    <cellStyle name="Normal 3 2 90 3 3 2" xfId="8294" xr:uid="{00000000-0005-0000-0000-00001B1E0000}"/>
    <cellStyle name="Normal 3 2 90 3 4" xfId="8295" xr:uid="{00000000-0005-0000-0000-00001C1E0000}"/>
    <cellStyle name="Normal 3 2 90 3 4 2" xfId="8296" xr:uid="{00000000-0005-0000-0000-00001D1E0000}"/>
    <cellStyle name="Normal 3 2 90 3 5" xfId="8297" xr:uid="{00000000-0005-0000-0000-00001E1E0000}"/>
    <cellStyle name="Normal 3 2 90 3 6" xfId="9676" xr:uid="{0D2310C9-D4F6-4CE5-B0F6-96BC7D2AB513}"/>
    <cellStyle name="Normal 3 2 90 4" xfId="8298" xr:uid="{00000000-0005-0000-0000-00001F1E0000}"/>
    <cellStyle name="Normal 3 2 90 4 2" xfId="8299" xr:uid="{00000000-0005-0000-0000-0000201E0000}"/>
    <cellStyle name="Normal 3 2 90 4 2 2" xfId="8300" xr:uid="{00000000-0005-0000-0000-0000211E0000}"/>
    <cellStyle name="Normal 3 2 90 4 3" xfId="8301" xr:uid="{00000000-0005-0000-0000-0000221E0000}"/>
    <cellStyle name="Normal 3 2 90 4 3 2" xfId="8302" xr:uid="{00000000-0005-0000-0000-0000231E0000}"/>
    <cellStyle name="Normal 3 2 90 4 4" xfId="8303" xr:uid="{00000000-0005-0000-0000-0000241E0000}"/>
    <cellStyle name="Normal 3 2 90 5" xfId="8304" xr:uid="{00000000-0005-0000-0000-0000251E0000}"/>
    <cellStyle name="Normal 3 2 90 5 2" xfId="8305" xr:uid="{00000000-0005-0000-0000-0000261E0000}"/>
    <cellStyle name="Normal 3 2 90 6" xfId="8306" xr:uid="{00000000-0005-0000-0000-0000271E0000}"/>
    <cellStyle name="Normal 3 2 90 6 2" xfId="8307" xr:uid="{00000000-0005-0000-0000-0000281E0000}"/>
    <cellStyle name="Normal 3 2 90 7" xfId="8308" xr:uid="{00000000-0005-0000-0000-0000291E0000}"/>
    <cellStyle name="Normal 3 2 90 8" xfId="9316" xr:uid="{6D46B78D-D841-49AD-A2E1-8A6CC437E0B6}"/>
    <cellStyle name="Normal 3 2 91" xfId="471" xr:uid="{00000000-0005-0000-0000-00002A1E0000}"/>
    <cellStyle name="Normal 3 2 91 2" xfId="472" xr:uid="{00000000-0005-0000-0000-00002B1E0000}"/>
    <cellStyle name="Normal 3 2 91 2 2" xfId="8309" xr:uid="{00000000-0005-0000-0000-00002C1E0000}"/>
    <cellStyle name="Normal 3 2 91 2 2 2" xfId="8310" xr:uid="{00000000-0005-0000-0000-00002D1E0000}"/>
    <cellStyle name="Normal 3 2 91 2 2 2 2" xfId="8311" xr:uid="{00000000-0005-0000-0000-00002E1E0000}"/>
    <cellStyle name="Normal 3 2 91 2 2 2 2 2" xfId="8312" xr:uid="{00000000-0005-0000-0000-00002F1E0000}"/>
    <cellStyle name="Normal 3 2 91 2 2 2 3" xfId="8313" xr:uid="{00000000-0005-0000-0000-0000301E0000}"/>
    <cellStyle name="Normal 3 2 91 2 2 2 3 2" xfId="8314" xr:uid="{00000000-0005-0000-0000-0000311E0000}"/>
    <cellStyle name="Normal 3 2 91 2 2 2 4" xfId="8315" xr:uid="{00000000-0005-0000-0000-0000321E0000}"/>
    <cellStyle name="Normal 3 2 91 2 2 3" xfId="8316" xr:uid="{00000000-0005-0000-0000-0000331E0000}"/>
    <cellStyle name="Normal 3 2 91 2 2 3 2" xfId="8317" xr:uid="{00000000-0005-0000-0000-0000341E0000}"/>
    <cellStyle name="Normal 3 2 91 2 2 4" xfId="8318" xr:uid="{00000000-0005-0000-0000-0000351E0000}"/>
    <cellStyle name="Normal 3 2 91 2 2 4 2" xfId="8319" xr:uid="{00000000-0005-0000-0000-0000361E0000}"/>
    <cellStyle name="Normal 3 2 91 2 2 5" xfId="8320" xr:uid="{00000000-0005-0000-0000-0000371E0000}"/>
    <cellStyle name="Normal 3 2 91 2 2 6" xfId="9679" xr:uid="{C8923C35-73FA-4F17-8215-7205C8C48FA8}"/>
    <cellStyle name="Normal 3 2 91 2 3" xfId="8321" xr:uid="{00000000-0005-0000-0000-0000381E0000}"/>
    <cellStyle name="Normal 3 2 91 2 3 2" xfId="8322" xr:uid="{00000000-0005-0000-0000-0000391E0000}"/>
    <cellStyle name="Normal 3 2 91 2 3 2 2" xfId="8323" xr:uid="{00000000-0005-0000-0000-00003A1E0000}"/>
    <cellStyle name="Normal 3 2 91 2 3 3" xfId="8324" xr:uid="{00000000-0005-0000-0000-00003B1E0000}"/>
    <cellStyle name="Normal 3 2 91 2 3 3 2" xfId="8325" xr:uid="{00000000-0005-0000-0000-00003C1E0000}"/>
    <cellStyle name="Normal 3 2 91 2 3 4" xfId="8326" xr:uid="{00000000-0005-0000-0000-00003D1E0000}"/>
    <cellStyle name="Normal 3 2 91 2 4" xfId="8327" xr:uid="{00000000-0005-0000-0000-00003E1E0000}"/>
    <cellStyle name="Normal 3 2 91 2 4 2" xfId="8328" xr:uid="{00000000-0005-0000-0000-00003F1E0000}"/>
    <cellStyle name="Normal 3 2 91 2 5" xfId="8329" xr:uid="{00000000-0005-0000-0000-0000401E0000}"/>
    <cellStyle name="Normal 3 2 91 2 5 2" xfId="8330" xr:uid="{00000000-0005-0000-0000-0000411E0000}"/>
    <cellStyle name="Normal 3 2 91 2 6" xfId="8331" xr:uid="{00000000-0005-0000-0000-0000421E0000}"/>
    <cellStyle name="Normal 3 2 91 2 7" xfId="9319" xr:uid="{080E3907-9E3F-40A2-A0DD-1A870984DF37}"/>
    <cellStyle name="Normal 3 2 91 3" xfId="8332" xr:uid="{00000000-0005-0000-0000-0000431E0000}"/>
    <cellStyle name="Normal 3 2 91 3 2" xfId="8333" xr:uid="{00000000-0005-0000-0000-0000441E0000}"/>
    <cellStyle name="Normal 3 2 91 3 2 2" xfId="8334" xr:uid="{00000000-0005-0000-0000-0000451E0000}"/>
    <cellStyle name="Normal 3 2 91 3 2 2 2" xfId="8335" xr:uid="{00000000-0005-0000-0000-0000461E0000}"/>
    <cellStyle name="Normal 3 2 91 3 2 3" xfId="8336" xr:uid="{00000000-0005-0000-0000-0000471E0000}"/>
    <cellStyle name="Normal 3 2 91 3 2 3 2" xfId="8337" xr:uid="{00000000-0005-0000-0000-0000481E0000}"/>
    <cellStyle name="Normal 3 2 91 3 2 4" xfId="8338" xr:uid="{00000000-0005-0000-0000-0000491E0000}"/>
    <cellStyle name="Normal 3 2 91 3 3" xfId="8339" xr:uid="{00000000-0005-0000-0000-00004A1E0000}"/>
    <cellStyle name="Normal 3 2 91 3 3 2" xfId="8340" xr:uid="{00000000-0005-0000-0000-00004B1E0000}"/>
    <cellStyle name="Normal 3 2 91 3 4" xfId="8341" xr:uid="{00000000-0005-0000-0000-00004C1E0000}"/>
    <cellStyle name="Normal 3 2 91 3 4 2" xfId="8342" xr:uid="{00000000-0005-0000-0000-00004D1E0000}"/>
    <cellStyle name="Normal 3 2 91 3 5" xfId="8343" xr:uid="{00000000-0005-0000-0000-00004E1E0000}"/>
    <cellStyle name="Normal 3 2 91 3 6" xfId="9678" xr:uid="{ACDC87D7-8C18-4ED9-8D08-7A6001FF0B7C}"/>
    <cellStyle name="Normal 3 2 91 4" xfId="8344" xr:uid="{00000000-0005-0000-0000-00004F1E0000}"/>
    <cellStyle name="Normal 3 2 91 4 2" xfId="8345" xr:uid="{00000000-0005-0000-0000-0000501E0000}"/>
    <cellStyle name="Normal 3 2 91 4 2 2" xfId="8346" xr:uid="{00000000-0005-0000-0000-0000511E0000}"/>
    <cellStyle name="Normal 3 2 91 4 3" xfId="8347" xr:uid="{00000000-0005-0000-0000-0000521E0000}"/>
    <cellStyle name="Normal 3 2 91 4 3 2" xfId="8348" xr:uid="{00000000-0005-0000-0000-0000531E0000}"/>
    <cellStyle name="Normal 3 2 91 4 4" xfId="8349" xr:uid="{00000000-0005-0000-0000-0000541E0000}"/>
    <cellStyle name="Normal 3 2 91 5" xfId="8350" xr:uid="{00000000-0005-0000-0000-0000551E0000}"/>
    <cellStyle name="Normal 3 2 91 5 2" xfId="8351" xr:uid="{00000000-0005-0000-0000-0000561E0000}"/>
    <cellStyle name="Normal 3 2 91 6" xfId="8352" xr:uid="{00000000-0005-0000-0000-0000571E0000}"/>
    <cellStyle name="Normal 3 2 91 6 2" xfId="8353" xr:uid="{00000000-0005-0000-0000-0000581E0000}"/>
    <cellStyle name="Normal 3 2 91 7" xfId="8354" xr:uid="{00000000-0005-0000-0000-0000591E0000}"/>
    <cellStyle name="Normal 3 2 91 8" xfId="9318" xr:uid="{54FC2A56-463E-4148-A274-66A9580333A2}"/>
    <cellStyle name="Normal 3 2 92" xfId="473" xr:uid="{00000000-0005-0000-0000-00005A1E0000}"/>
    <cellStyle name="Normal 3 2 92 2" xfId="474" xr:uid="{00000000-0005-0000-0000-00005B1E0000}"/>
    <cellStyle name="Normal 3 2 92 2 2" xfId="8355" xr:uid="{00000000-0005-0000-0000-00005C1E0000}"/>
    <cellStyle name="Normal 3 2 92 2 2 2" xfId="8356" xr:uid="{00000000-0005-0000-0000-00005D1E0000}"/>
    <cellStyle name="Normal 3 2 92 2 2 2 2" xfId="8357" xr:uid="{00000000-0005-0000-0000-00005E1E0000}"/>
    <cellStyle name="Normal 3 2 92 2 2 2 2 2" xfId="8358" xr:uid="{00000000-0005-0000-0000-00005F1E0000}"/>
    <cellStyle name="Normal 3 2 92 2 2 2 3" xfId="8359" xr:uid="{00000000-0005-0000-0000-0000601E0000}"/>
    <cellStyle name="Normal 3 2 92 2 2 2 3 2" xfId="8360" xr:uid="{00000000-0005-0000-0000-0000611E0000}"/>
    <cellStyle name="Normal 3 2 92 2 2 2 4" xfId="8361" xr:uid="{00000000-0005-0000-0000-0000621E0000}"/>
    <cellStyle name="Normal 3 2 92 2 2 3" xfId="8362" xr:uid="{00000000-0005-0000-0000-0000631E0000}"/>
    <cellStyle name="Normal 3 2 92 2 2 3 2" xfId="8363" xr:uid="{00000000-0005-0000-0000-0000641E0000}"/>
    <cellStyle name="Normal 3 2 92 2 2 4" xfId="8364" xr:uid="{00000000-0005-0000-0000-0000651E0000}"/>
    <cellStyle name="Normal 3 2 92 2 2 4 2" xfId="8365" xr:uid="{00000000-0005-0000-0000-0000661E0000}"/>
    <cellStyle name="Normal 3 2 92 2 2 5" xfId="8366" xr:uid="{00000000-0005-0000-0000-0000671E0000}"/>
    <cellStyle name="Normal 3 2 92 2 2 6" xfId="9681" xr:uid="{D0659104-130A-4165-86D5-09537DE2AB4F}"/>
    <cellStyle name="Normal 3 2 92 2 3" xfId="8367" xr:uid="{00000000-0005-0000-0000-0000681E0000}"/>
    <cellStyle name="Normal 3 2 92 2 3 2" xfId="8368" xr:uid="{00000000-0005-0000-0000-0000691E0000}"/>
    <cellStyle name="Normal 3 2 92 2 3 2 2" xfId="8369" xr:uid="{00000000-0005-0000-0000-00006A1E0000}"/>
    <cellStyle name="Normal 3 2 92 2 3 3" xfId="8370" xr:uid="{00000000-0005-0000-0000-00006B1E0000}"/>
    <cellStyle name="Normal 3 2 92 2 3 3 2" xfId="8371" xr:uid="{00000000-0005-0000-0000-00006C1E0000}"/>
    <cellStyle name="Normal 3 2 92 2 3 4" xfId="8372" xr:uid="{00000000-0005-0000-0000-00006D1E0000}"/>
    <cellStyle name="Normal 3 2 92 2 4" xfId="8373" xr:uid="{00000000-0005-0000-0000-00006E1E0000}"/>
    <cellStyle name="Normal 3 2 92 2 4 2" xfId="8374" xr:uid="{00000000-0005-0000-0000-00006F1E0000}"/>
    <cellStyle name="Normal 3 2 92 2 5" xfId="8375" xr:uid="{00000000-0005-0000-0000-0000701E0000}"/>
    <cellStyle name="Normal 3 2 92 2 5 2" xfId="8376" xr:uid="{00000000-0005-0000-0000-0000711E0000}"/>
    <cellStyle name="Normal 3 2 92 2 6" xfId="8377" xr:uid="{00000000-0005-0000-0000-0000721E0000}"/>
    <cellStyle name="Normal 3 2 92 2 7" xfId="9321" xr:uid="{145F5AEB-4BB5-4609-8DE6-732AEAA270D3}"/>
    <cellStyle name="Normal 3 2 92 3" xfId="8378" xr:uid="{00000000-0005-0000-0000-0000731E0000}"/>
    <cellStyle name="Normal 3 2 92 3 2" xfId="8379" xr:uid="{00000000-0005-0000-0000-0000741E0000}"/>
    <cellStyle name="Normal 3 2 92 3 2 2" xfId="8380" xr:uid="{00000000-0005-0000-0000-0000751E0000}"/>
    <cellStyle name="Normal 3 2 92 3 2 2 2" xfId="8381" xr:uid="{00000000-0005-0000-0000-0000761E0000}"/>
    <cellStyle name="Normal 3 2 92 3 2 3" xfId="8382" xr:uid="{00000000-0005-0000-0000-0000771E0000}"/>
    <cellStyle name="Normal 3 2 92 3 2 3 2" xfId="8383" xr:uid="{00000000-0005-0000-0000-0000781E0000}"/>
    <cellStyle name="Normal 3 2 92 3 2 4" xfId="8384" xr:uid="{00000000-0005-0000-0000-0000791E0000}"/>
    <cellStyle name="Normal 3 2 92 3 3" xfId="8385" xr:uid="{00000000-0005-0000-0000-00007A1E0000}"/>
    <cellStyle name="Normal 3 2 92 3 3 2" xfId="8386" xr:uid="{00000000-0005-0000-0000-00007B1E0000}"/>
    <cellStyle name="Normal 3 2 92 3 4" xfId="8387" xr:uid="{00000000-0005-0000-0000-00007C1E0000}"/>
    <cellStyle name="Normal 3 2 92 3 4 2" xfId="8388" xr:uid="{00000000-0005-0000-0000-00007D1E0000}"/>
    <cellStyle name="Normal 3 2 92 3 5" xfId="8389" xr:uid="{00000000-0005-0000-0000-00007E1E0000}"/>
    <cellStyle name="Normal 3 2 92 3 6" xfId="9680" xr:uid="{3826E847-83D7-4070-B1E6-CE5F0C481FEC}"/>
    <cellStyle name="Normal 3 2 92 4" xfId="8390" xr:uid="{00000000-0005-0000-0000-00007F1E0000}"/>
    <cellStyle name="Normal 3 2 92 4 2" xfId="8391" xr:uid="{00000000-0005-0000-0000-0000801E0000}"/>
    <cellStyle name="Normal 3 2 92 4 2 2" xfId="8392" xr:uid="{00000000-0005-0000-0000-0000811E0000}"/>
    <cellStyle name="Normal 3 2 92 4 3" xfId="8393" xr:uid="{00000000-0005-0000-0000-0000821E0000}"/>
    <cellStyle name="Normal 3 2 92 4 3 2" xfId="8394" xr:uid="{00000000-0005-0000-0000-0000831E0000}"/>
    <cellStyle name="Normal 3 2 92 4 4" xfId="8395" xr:uid="{00000000-0005-0000-0000-0000841E0000}"/>
    <cellStyle name="Normal 3 2 92 5" xfId="8396" xr:uid="{00000000-0005-0000-0000-0000851E0000}"/>
    <cellStyle name="Normal 3 2 92 5 2" xfId="8397" xr:uid="{00000000-0005-0000-0000-0000861E0000}"/>
    <cellStyle name="Normal 3 2 92 6" xfId="8398" xr:uid="{00000000-0005-0000-0000-0000871E0000}"/>
    <cellStyle name="Normal 3 2 92 6 2" xfId="8399" xr:uid="{00000000-0005-0000-0000-0000881E0000}"/>
    <cellStyle name="Normal 3 2 92 7" xfId="8400" xr:uid="{00000000-0005-0000-0000-0000891E0000}"/>
    <cellStyle name="Normal 3 2 92 8" xfId="9320" xr:uid="{BC4AA206-00CA-40FE-AF72-B937F40CD6B1}"/>
    <cellStyle name="Normal 3 2 93" xfId="8401" xr:uid="{00000000-0005-0000-0000-00008A1E0000}"/>
    <cellStyle name="Normal 3 20" xfId="475" xr:uid="{00000000-0005-0000-0000-00008B1E0000}"/>
    <cellStyle name="Normal 3 20 2" xfId="8402" xr:uid="{00000000-0005-0000-0000-00008C1E0000}"/>
    <cellStyle name="Normal 3 21" xfId="476" xr:uid="{00000000-0005-0000-0000-00008D1E0000}"/>
    <cellStyle name="Normal 3 21 2" xfId="8403" xr:uid="{00000000-0005-0000-0000-00008E1E0000}"/>
    <cellStyle name="Normal 3 22" xfId="477" xr:uid="{00000000-0005-0000-0000-00008F1E0000}"/>
    <cellStyle name="Normal 3 22 2" xfId="8404" xr:uid="{00000000-0005-0000-0000-0000901E0000}"/>
    <cellStyle name="Normal 3 23" xfId="478" xr:uid="{00000000-0005-0000-0000-0000911E0000}"/>
    <cellStyle name="Normal 3 23 2" xfId="8405" xr:uid="{00000000-0005-0000-0000-0000921E0000}"/>
    <cellStyle name="Normal 3 24" xfId="479" xr:uid="{00000000-0005-0000-0000-0000931E0000}"/>
    <cellStyle name="Normal 3 24 2" xfId="8406" xr:uid="{00000000-0005-0000-0000-0000941E0000}"/>
    <cellStyle name="Normal 3 25" xfId="480" xr:uid="{00000000-0005-0000-0000-0000951E0000}"/>
    <cellStyle name="Normal 3 25 2" xfId="8407" xr:uid="{00000000-0005-0000-0000-0000961E0000}"/>
    <cellStyle name="Normal 3 26" xfId="481" xr:uid="{00000000-0005-0000-0000-0000971E0000}"/>
    <cellStyle name="Normal 3 26 2" xfId="8408" xr:uid="{00000000-0005-0000-0000-0000981E0000}"/>
    <cellStyle name="Normal 3 27" xfId="482" xr:uid="{00000000-0005-0000-0000-0000991E0000}"/>
    <cellStyle name="Normal 3 27 2" xfId="8409" xr:uid="{00000000-0005-0000-0000-00009A1E0000}"/>
    <cellStyle name="Normal 3 28" xfId="483" xr:uid="{00000000-0005-0000-0000-00009B1E0000}"/>
    <cellStyle name="Normal 3 28 2" xfId="8410" xr:uid="{00000000-0005-0000-0000-00009C1E0000}"/>
    <cellStyle name="Normal 3 29" xfId="484" xr:uid="{00000000-0005-0000-0000-00009D1E0000}"/>
    <cellStyle name="Normal 3 29 2" xfId="8411" xr:uid="{00000000-0005-0000-0000-00009E1E0000}"/>
    <cellStyle name="Normal 3 3" xfId="485" xr:uid="{00000000-0005-0000-0000-00009F1E0000}"/>
    <cellStyle name="Normal 3 3 2" xfId="8412" xr:uid="{00000000-0005-0000-0000-0000A01E0000}"/>
    <cellStyle name="Normal 3 30" xfId="486" xr:uid="{00000000-0005-0000-0000-0000A11E0000}"/>
    <cellStyle name="Normal 3 30 2" xfId="8413" xr:uid="{00000000-0005-0000-0000-0000A21E0000}"/>
    <cellStyle name="Normal 3 31" xfId="487" xr:uid="{00000000-0005-0000-0000-0000A31E0000}"/>
    <cellStyle name="Normal 3 31 2" xfId="8414" xr:uid="{00000000-0005-0000-0000-0000A41E0000}"/>
    <cellStyle name="Normal 3 32" xfId="488" xr:uid="{00000000-0005-0000-0000-0000A51E0000}"/>
    <cellStyle name="Normal 3 32 2" xfId="8415" xr:uid="{00000000-0005-0000-0000-0000A61E0000}"/>
    <cellStyle name="Normal 3 33" xfId="489" xr:uid="{00000000-0005-0000-0000-0000A71E0000}"/>
    <cellStyle name="Normal 3 33 2" xfId="8416" xr:uid="{00000000-0005-0000-0000-0000A81E0000}"/>
    <cellStyle name="Normal 3 34" xfId="490" xr:uid="{00000000-0005-0000-0000-0000A91E0000}"/>
    <cellStyle name="Normal 3 34 2" xfId="8417" xr:uid="{00000000-0005-0000-0000-0000AA1E0000}"/>
    <cellStyle name="Normal 3 35" xfId="491" xr:uid="{00000000-0005-0000-0000-0000AB1E0000}"/>
    <cellStyle name="Normal 3 35 2" xfId="8418" xr:uid="{00000000-0005-0000-0000-0000AC1E0000}"/>
    <cellStyle name="Normal 3 36" xfId="492" xr:uid="{00000000-0005-0000-0000-0000AD1E0000}"/>
    <cellStyle name="Normal 3 36 2" xfId="8419" xr:uid="{00000000-0005-0000-0000-0000AE1E0000}"/>
    <cellStyle name="Normal 3 37" xfId="493" xr:uid="{00000000-0005-0000-0000-0000AF1E0000}"/>
    <cellStyle name="Normal 3 37 2" xfId="8420" xr:uid="{00000000-0005-0000-0000-0000B01E0000}"/>
    <cellStyle name="Normal 3 38" xfId="494" xr:uid="{00000000-0005-0000-0000-0000B11E0000}"/>
    <cellStyle name="Normal 3 38 2" xfId="8421" xr:uid="{00000000-0005-0000-0000-0000B21E0000}"/>
    <cellStyle name="Normal 3 39" xfId="495" xr:uid="{00000000-0005-0000-0000-0000B31E0000}"/>
    <cellStyle name="Normal 3 39 2" xfId="8422" xr:uid="{00000000-0005-0000-0000-0000B41E0000}"/>
    <cellStyle name="Normal 3 4" xfId="496" xr:uid="{00000000-0005-0000-0000-0000B51E0000}"/>
    <cellStyle name="Normal 3 4 2" xfId="8423" xr:uid="{00000000-0005-0000-0000-0000B61E0000}"/>
    <cellStyle name="Normal 3 40" xfId="497" xr:uid="{00000000-0005-0000-0000-0000B71E0000}"/>
    <cellStyle name="Normal 3 40 2" xfId="8424" xr:uid="{00000000-0005-0000-0000-0000B81E0000}"/>
    <cellStyle name="Normal 3 41" xfId="498" xr:uid="{00000000-0005-0000-0000-0000B91E0000}"/>
    <cellStyle name="Normal 3 41 2" xfId="8425" xr:uid="{00000000-0005-0000-0000-0000BA1E0000}"/>
    <cellStyle name="Normal 3 42" xfId="499" xr:uid="{00000000-0005-0000-0000-0000BB1E0000}"/>
    <cellStyle name="Normal 3 42 2" xfId="8426" xr:uid="{00000000-0005-0000-0000-0000BC1E0000}"/>
    <cellStyle name="Normal 3 43" xfId="500" xr:uid="{00000000-0005-0000-0000-0000BD1E0000}"/>
    <cellStyle name="Normal 3 43 2" xfId="8427" xr:uid="{00000000-0005-0000-0000-0000BE1E0000}"/>
    <cellStyle name="Normal 3 44" xfId="501" xr:uid="{00000000-0005-0000-0000-0000BF1E0000}"/>
    <cellStyle name="Normal 3 44 2" xfId="8428" xr:uid="{00000000-0005-0000-0000-0000C01E0000}"/>
    <cellStyle name="Normal 3 45" xfId="502" xr:uid="{00000000-0005-0000-0000-0000C11E0000}"/>
    <cellStyle name="Normal 3 45 2" xfId="8429" xr:uid="{00000000-0005-0000-0000-0000C21E0000}"/>
    <cellStyle name="Normal 3 46" xfId="503" xr:uid="{00000000-0005-0000-0000-0000C31E0000}"/>
    <cellStyle name="Normal 3 46 2" xfId="8430" xr:uid="{00000000-0005-0000-0000-0000C41E0000}"/>
    <cellStyle name="Normal 3 47" xfId="504" xr:uid="{00000000-0005-0000-0000-0000C51E0000}"/>
    <cellStyle name="Normal 3 47 2" xfId="8431" xr:uid="{00000000-0005-0000-0000-0000C61E0000}"/>
    <cellStyle name="Normal 3 48" xfId="505" xr:uid="{00000000-0005-0000-0000-0000C71E0000}"/>
    <cellStyle name="Normal 3 48 2" xfId="8432" xr:uid="{00000000-0005-0000-0000-0000C81E0000}"/>
    <cellStyle name="Normal 3 49" xfId="506" xr:uid="{00000000-0005-0000-0000-0000C91E0000}"/>
    <cellStyle name="Normal 3 49 2" xfId="8433" xr:uid="{00000000-0005-0000-0000-0000CA1E0000}"/>
    <cellStyle name="Normal 3 5" xfId="507" xr:uid="{00000000-0005-0000-0000-0000CB1E0000}"/>
    <cellStyle name="Normal 3 5 2" xfId="8434" xr:uid="{00000000-0005-0000-0000-0000CC1E0000}"/>
    <cellStyle name="Normal 3 50" xfId="508" xr:uid="{00000000-0005-0000-0000-0000CD1E0000}"/>
    <cellStyle name="Normal 3 50 2" xfId="8435" xr:uid="{00000000-0005-0000-0000-0000CE1E0000}"/>
    <cellStyle name="Normal 3 51" xfId="509" xr:uid="{00000000-0005-0000-0000-0000CF1E0000}"/>
    <cellStyle name="Normal 3 51 2" xfId="8436" xr:uid="{00000000-0005-0000-0000-0000D01E0000}"/>
    <cellStyle name="Normal 3 52" xfId="510" xr:uid="{00000000-0005-0000-0000-0000D11E0000}"/>
    <cellStyle name="Normal 3 52 2" xfId="8437" xr:uid="{00000000-0005-0000-0000-0000D21E0000}"/>
    <cellStyle name="Normal 3 53" xfId="511" xr:uid="{00000000-0005-0000-0000-0000D31E0000}"/>
    <cellStyle name="Normal 3 53 2" xfId="8438" xr:uid="{00000000-0005-0000-0000-0000D41E0000}"/>
    <cellStyle name="Normal 3 54" xfId="512" xr:uid="{00000000-0005-0000-0000-0000D51E0000}"/>
    <cellStyle name="Normal 3 54 2" xfId="8439" xr:uid="{00000000-0005-0000-0000-0000D61E0000}"/>
    <cellStyle name="Normal 3 55" xfId="513" xr:uid="{00000000-0005-0000-0000-0000D71E0000}"/>
    <cellStyle name="Normal 3 55 2" xfId="8440" xr:uid="{00000000-0005-0000-0000-0000D81E0000}"/>
    <cellStyle name="Normal 3 56" xfId="514" xr:uid="{00000000-0005-0000-0000-0000D91E0000}"/>
    <cellStyle name="Normal 3 56 2" xfId="8441" xr:uid="{00000000-0005-0000-0000-0000DA1E0000}"/>
    <cellStyle name="Normal 3 57" xfId="515" xr:uid="{00000000-0005-0000-0000-0000DB1E0000}"/>
    <cellStyle name="Normal 3 57 2" xfId="8442" xr:uid="{00000000-0005-0000-0000-0000DC1E0000}"/>
    <cellStyle name="Normal 3 58" xfId="516" xr:uid="{00000000-0005-0000-0000-0000DD1E0000}"/>
    <cellStyle name="Normal 3 58 2" xfId="8443" xr:uid="{00000000-0005-0000-0000-0000DE1E0000}"/>
    <cellStyle name="Normal 3 59" xfId="517" xr:uid="{00000000-0005-0000-0000-0000DF1E0000}"/>
    <cellStyle name="Normal 3 59 2" xfId="8444" xr:uid="{00000000-0005-0000-0000-0000E01E0000}"/>
    <cellStyle name="Normal 3 6" xfId="518" xr:uid="{00000000-0005-0000-0000-0000E11E0000}"/>
    <cellStyle name="Normal 3 6 2" xfId="8445" xr:uid="{00000000-0005-0000-0000-0000E21E0000}"/>
    <cellStyle name="Normal 3 60" xfId="519" xr:uid="{00000000-0005-0000-0000-0000E31E0000}"/>
    <cellStyle name="Normal 3 60 2" xfId="8446" xr:uid="{00000000-0005-0000-0000-0000E41E0000}"/>
    <cellStyle name="Normal 3 61" xfId="520" xr:uid="{00000000-0005-0000-0000-0000E51E0000}"/>
    <cellStyle name="Normal 3 61 2" xfId="8447" xr:uid="{00000000-0005-0000-0000-0000E61E0000}"/>
    <cellStyle name="Normal 3 62" xfId="521" xr:uid="{00000000-0005-0000-0000-0000E71E0000}"/>
    <cellStyle name="Normal 3 62 2" xfId="8448" xr:uid="{00000000-0005-0000-0000-0000E81E0000}"/>
    <cellStyle name="Normal 3 63" xfId="522" xr:uid="{00000000-0005-0000-0000-0000E91E0000}"/>
    <cellStyle name="Normal 3 63 2" xfId="8449" xr:uid="{00000000-0005-0000-0000-0000EA1E0000}"/>
    <cellStyle name="Normal 3 64" xfId="523" xr:uid="{00000000-0005-0000-0000-0000EB1E0000}"/>
    <cellStyle name="Normal 3 64 2" xfId="8450" xr:uid="{00000000-0005-0000-0000-0000EC1E0000}"/>
    <cellStyle name="Normal 3 65" xfId="524" xr:uid="{00000000-0005-0000-0000-0000ED1E0000}"/>
    <cellStyle name="Normal 3 65 2" xfId="8451" xr:uid="{00000000-0005-0000-0000-0000EE1E0000}"/>
    <cellStyle name="Normal 3 66" xfId="525" xr:uid="{00000000-0005-0000-0000-0000EF1E0000}"/>
    <cellStyle name="Normal 3 66 2" xfId="8452" xr:uid="{00000000-0005-0000-0000-0000F01E0000}"/>
    <cellStyle name="Normal 3 67" xfId="526" xr:uid="{00000000-0005-0000-0000-0000F11E0000}"/>
    <cellStyle name="Normal 3 67 2" xfId="8453" xr:uid="{00000000-0005-0000-0000-0000F21E0000}"/>
    <cellStyle name="Normal 3 68" xfId="527" xr:uid="{00000000-0005-0000-0000-0000F31E0000}"/>
    <cellStyle name="Normal 3 68 2" xfId="8454" xr:uid="{00000000-0005-0000-0000-0000F41E0000}"/>
    <cellStyle name="Normal 3 69" xfId="528" xr:uid="{00000000-0005-0000-0000-0000F51E0000}"/>
    <cellStyle name="Normal 3 69 2" xfId="8455" xr:uid="{00000000-0005-0000-0000-0000F61E0000}"/>
    <cellStyle name="Normal 3 7" xfId="529" xr:uid="{00000000-0005-0000-0000-0000F71E0000}"/>
    <cellStyle name="Normal 3 7 2" xfId="8456" xr:uid="{00000000-0005-0000-0000-0000F81E0000}"/>
    <cellStyle name="Normal 3 70" xfId="530" xr:uid="{00000000-0005-0000-0000-0000F91E0000}"/>
    <cellStyle name="Normal 3 70 2" xfId="8457" xr:uid="{00000000-0005-0000-0000-0000FA1E0000}"/>
    <cellStyle name="Normal 3 71" xfId="531" xr:uid="{00000000-0005-0000-0000-0000FB1E0000}"/>
    <cellStyle name="Normal 3 71 2" xfId="8458" xr:uid="{00000000-0005-0000-0000-0000FC1E0000}"/>
    <cellStyle name="Normal 3 72" xfId="532" xr:uid="{00000000-0005-0000-0000-0000FD1E0000}"/>
    <cellStyle name="Normal 3 72 2" xfId="8459" xr:uid="{00000000-0005-0000-0000-0000FE1E0000}"/>
    <cellStyle name="Normal 3 73" xfId="533" xr:uid="{00000000-0005-0000-0000-0000FF1E0000}"/>
    <cellStyle name="Normal 3 73 2" xfId="8460" xr:uid="{00000000-0005-0000-0000-0000001F0000}"/>
    <cellStyle name="Normal 3 74" xfId="534" xr:uid="{00000000-0005-0000-0000-0000011F0000}"/>
    <cellStyle name="Normal 3 74 2" xfId="8461" xr:uid="{00000000-0005-0000-0000-0000021F0000}"/>
    <cellStyle name="Normal 3 75" xfId="535" xr:uid="{00000000-0005-0000-0000-0000031F0000}"/>
    <cellStyle name="Normal 3 75 2" xfId="8462" xr:uid="{00000000-0005-0000-0000-0000041F0000}"/>
    <cellStyle name="Normal 3 76" xfId="536" xr:uid="{00000000-0005-0000-0000-0000051F0000}"/>
    <cellStyle name="Normal 3 76 2" xfId="8463" xr:uid="{00000000-0005-0000-0000-0000061F0000}"/>
    <cellStyle name="Normal 3 77" xfId="537" xr:uid="{00000000-0005-0000-0000-0000071F0000}"/>
    <cellStyle name="Normal 3 77 2" xfId="8464" xr:uid="{00000000-0005-0000-0000-0000081F0000}"/>
    <cellStyle name="Normal 3 78" xfId="538" xr:uid="{00000000-0005-0000-0000-0000091F0000}"/>
    <cellStyle name="Normal 3 78 2" xfId="8465" xr:uid="{00000000-0005-0000-0000-00000A1F0000}"/>
    <cellStyle name="Normal 3 79" xfId="539" xr:uid="{00000000-0005-0000-0000-00000B1F0000}"/>
    <cellStyle name="Normal 3 79 2" xfId="8466" xr:uid="{00000000-0005-0000-0000-00000C1F0000}"/>
    <cellStyle name="Normal 3 8" xfId="540" xr:uid="{00000000-0005-0000-0000-00000D1F0000}"/>
    <cellStyle name="Normal 3 8 2" xfId="8467" xr:uid="{00000000-0005-0000-0000-00000E1F0000}"/>
    <cellStyle name="Normal 3 80" xfId="541" xr:uid="{00000000-0005-0000-0000-00000F1F0000}"/>
    <cellStyle name="Normal 3 80 2" xfId="8468" xr:uid="{00000000-0005-0000-0000-0000101F0000}"/>
    <cellStyle name="Normal 3 81" xfId="542" xr:uid="{00000000-0005-0000-0000-0000111F0000}"/>
    <cellStyle name="Normal 3 81 2" xfId="8469" xr:uid="{00000000-0005-0000-0000-0000121F0000}"/>
    <cellStyle name="Normal 3 82" xfId="543" xr:uid="{00000000-0005-0000-0000-0000131F0000}"/>
    <cellStyle name="Normal 3 82 2" xfId="8470" xr:uid="{00000000-0005-0000-0000-0000141F0000}"/>
    <cellStyle name="Normal 3 83" xfId="544" xr:uid="{00000000-0005-0000-0000-0000151F0000}"/>
    <cellStyle name="Normal 3 83 2" xfId="8471" xr:uid="{00000000-0005-0000-0000-0000161F0000}"/>
    <cellStyle name="Normal 3 84" xfId="545" xr:uid="{00000000-0005-0000-0000-0000171F0000}"/>
    <cellStyle name="Normal 3 84 2" xfId="8472" xr:uid="{00000000-0005-0000-0000-0000181F0000}"/>
    <cellStyle name="Normal 3 85" xfId="546" xr:uid="{00000000-0005-0000-0000-0000191F0000}"/>
    <cellStyle name="Normal 3 85 2" xfId="8473" xr:uid="{00000000-0005-0000-0000-00001A1F0000}"/>
    <cellStyle name="Normal 3 86" xfId="547" xr:uid="{00000000-0005-0000-0000-00001B1F0000}"/>
    <cellStyle name="Normal 3 86 2" xfId="8474" xr:uid="{00000000-0005-0000-0000-00001C1F0000}"/>
    <cellStyle name="Normal 3 87" xfId="548" xr:uid="{00000000-0005-0000-0000-00001D1F0000}"/>
    <cellStyle name="Normal 3 87 2" xfId="8475" xr:uid="{00000000-0005-0000-0000-00001E1F0000}"/>
    <cellStyle name="Normal 3 88" xfId="549" xr:uid="{00000000-0005-0000-0000-00001F1F0000}"/>
    <cellStyle name="Normal 3 88 2" xfId="8476" xr:uid="{00000000-0005-0000-0000-0000201F0000}"/>
    <cellStyle name="Normal 3 89" xfId="550" xr:uid="{00000000-0005-0000-0000-0000211F0000}"/>
    <cellStyle name="Normal 3 89 2" xfId="8477" xr:uid="{00000000-0005-0000-0000-0000221F0000}"/>
    <cellStyle name="Normal 3 9" xfId="551" xr:uid="{00000000-0005-0000-0000-0000231F0000}"/>
    <cellStyle name="Normal 3 9 2" xfId="8478" xr:uid="{00000000-0005-0000-0000-0000241F0000}"/>
    <cellStyle name="Normal 3 90" xfId="552" xr:uid="{00000000-0005-0000-0000-0000251F0000}"/>
    <cellStyle name="Normal 3 90 2" xfId="8479" xr:uid="{00000000-0005-0000-0000-0000261F0000}"/>
    <cellStyle name="Normal 3 91" xfId="553" xr:uid="{00000000-0005-0000-0000-0000271F0000}"/>
    <cellStyle name="Normal 3 91 2" xfId="8480" xr:uid="{00000000-0005-0000-0000-0000281F0000}"/>
    <cellStyle name="Normal 3 92" xfId="554" xr:uid="{00000000-0005-0000-0000-0000291F0000}"/>
    <cellStyle name="Normal 3 92 2" xfId="8481" xr:uid="{00000000-0005-0000-0000-00002A1F0000}"/>
    <cellStyle name="Normal 3 93" xfId="555" xr:uid="{00000000-0005-0000-0000-00002B1F0000}"/>
    <cellStyle name="Normal 3 93 2" xfId="8482" xr:uid="{00000000-0005-0000-0000-00002C1F0000}"/>
    <cellStyle name="Normal 3 94" xfId="556" xr:uid="{00000000-0005-0000-0000-00002D1F0000}"/>
    <cellStyle name="Normal 3 95" xfId="8483" xr:uid="{00000000-0005-0000-0000-00002E1F0000}"/>
    <cellStyle name="Normal 30" xfId="557" xr:uid="{00000000-0005-0000-0000-00002F1F0000}"/>
    <cellStyle name="Normal 31" xfId="558" xr:uid="{00000000-0005-0000-0000-0000301F0000}"/>
    <cellStyle name="Normal 32" xfId="559" xr:uid="{00000000-0005-0000-0000-0000311F0000}"/>
    <cellStyle name="Normal 33" xfId="560" xr:uid="{00000000-0005-0000-0000-0000321F0000}"/>
    <cellStyle name="Normal 33 2" xfId="561" xr:uid="{00000000-0005-0000-0000-0000331F0000}"/>
    <cellStyle name="Normal 34" xfId="562" xr:uid="{00000000-0005-0000-0000-0000341F0000}"/>
    <cellStyle name="Normal 35" xfId="563" xr:uid="{00000000-0005-0000-0000-0000351F0000}"/>
    <cellStyle name="Normal 36" xfId="564" xr:uid="{00000000-0005-0000-0000-0000361F0000}"/>
    <cellStyle name="Normal 36 2" xfId="8484" xr:uid="{00000000-0005-0000-0000-0000371F0000}"/>
    <cellStyle name="Normal 36 2 2" xfId="8485" xr:uid="{00000000-0005-0000-0000-0000381F0000}"/>
    <cellStyle name="Normal 36 2 2 2" xfId="8486" xr:uid="{00000000-0005-0000-0000-0000391F0000}"/>
    <cellStyle name="Normal 36 2 2 2 2" xfId="8487" xr:uid="{00000000-0005-0000-0000-00003A1F0000}"/>
    <cellStyle name="Normal 36 2 2 3" xfId="8488" xr:uid="{00000000-0005-0000-0000-00003B1F0000}"/>
    <cellStyle name="Normal 36 2 2 3 2" xfId="8489" xr:uid="{00000000-0005-0000-0000-00003C1F0000}"/>
    <cellStyle name="Normal 36 2 2 4" xfId="8490" xr:uid="{00000000-0005-0000-0000-00003D1F0000}"/>
    <cellStyle name="Normal 36 2 3" xfId="8491" xr:uid="{00000000-0005-0000-0000-00003E1F0000}"/>
    <cellStyle name="Normal 36 2 3 2" xfId="8492" xr:uid="{00000000-0005-0000-0000-00003F1F0000}"/>
    <cellStyle name="Normal 36 2 4" xfId="8493" xr:uid="{00000000-0005-0000-0000-0000401F0000}"/>
    <cellStyle name="Normal 36 2 4 2" xfId="8494" xr:uid="{00000000-0005-0000-0000-0000411F0000}"/>
    <cellStyle name="Normal 36 2 5" xfId="8495" xr:uid="{00000000-0005-0000-0000-0000421F0000}"/>
    <cellStyle name="Normal 36 2 6" xfId="9682" xr:uid="{EE8A2210-7119-41FB-8737-81BDAA68F361}"/>
    <cellStyle name="Normal 36 3" xfId="8496" xr:uid="{00000000-0005-0000-0000-0000431F0000}"/>
    <cellStyle name="Normal 36 3 2" xfId="8497" xr:uid="{00000000-0005-0000-0000-0000441F0000}"/>
    <cellStyle name="Normal 36 3 2 2" xfId="8498" xr:uid="{00000000-0005-0000-0000-0000451F0000}"/>
    <cellStyle name="Normal 36 3 3" xfId="8499" xr:uid="{00000000-0005-0000-0000-0000461F0000}"/>
    <cellStyle name="Normal 36 3 3 2" xfId="8500" xr:uid="{00000000-0005-0000-0000-0000471F0000}"/>
    <cellStyle name="Normal 36 3 4" xfId="8501" xr:uid="{00000000-0005-0000-0000-0000481F0000}"/>
    <cellStyle name="Normal 36 4" xfId="8502" xr:uid="{00000000-0005-0000-0000-0000491F0000}"/>
    <cellStyle name="Normal 36 4 2" xfId="8503" xr:uid="{00000000-0005-0000-0000-00004A1F0000}"/>
    <cellStyle name="Normal 36 5" xfId="8504" xr:uid="{00000000-0005-0000-0000-00004B1F0000}"/>
    <cellStyle name="Normal 36 5 2" xfId="8505" xr:uid="{00000000-0005-0000-0000-00004C1F0000}"/>
    <cellStyle name="Normal 36 6" xfId="8506" xr:uid="{00000000-0005-0000-0000-00004D1F0000}"/>
    <cellStyle name="Normal 36 7" xfId="9322" xr:uid="{F7419E24-BC00-4157-AC7C-323B99834F76}"/>
    <cellStyle name="Normal 37" xfId="565" xr:uid="{00000000-0005-0000-0000-00004E1F0000}"/>
    <cellStyle name="Normal 4" xfId="566" xr:uid="{00000000-0005-0000-0000-00004F1F0000}"/>
    <cellStyle name="Normal 4 10" xfId="567" xr:uid="{00000000-0005-0000-0000-0000501F0000}"/>
    <cellStyle name="Normal 4 10 2" xfId="8507" xr:uid="{00000000-0005-0000-0000-0000511F0000}"/>
    <cellStyle name="Normal 4 11" xfId="568" xr:uid="{00000000-0005-0000-0000-0000521F0000}"/>
    <cellStyle name="Normal 4 11 2" xfId="8508" xr:uid="{00000000-0005-0000-0000-0000531F0000}"/>
    <cellStyle name="Normal 4 12" xfId="569" xr:uid="{00000000-0005-0000-0000-0000541F0000}"/>
    <cellStyle name="Normal 4 12 2" xfId="8509" xr:uid="{00000000-0005-0000-0000-0000551F0000}"/>
    <cellStyle name="Normal 4 13" xfId="570" xr:uid="{00000000-0005-0000-0000-0000561F0000}"/>
    <cellStyle name="Normal 4 13 2" xfId="8510" xr:uid="{00000000-0005-0000-0000-0000571F0000}"/>
    <cellStyle name="Normal 4 14" xfId="571" xr:uid="{00000000-0005-0000-0000-0000581F0000}"/>
    <cellStyle name="Normal 4 14 2" xfId="8511" xr:uid="{00000000-0005-0000-0000-0000591F0000}"/>
    <cellStyle name="Normal 4 15" xfId="572" xr:uid="{00000000-0005-0000-0000-00005A1F0000}"/>
    <cellStyle name="Normal 4 15 2" xfId="8512" xr:uid="{00000000-0005-0000-0000-00005B1F0000}"/>
    <cellStyle name="Normal 4 16" xfId="573" xr:uid="{00000000-0005-0000-0000-00005C1F0000}"/>
    <cellStyle name="Normal 4 16 2" xfId="8513" xr:uid="{00000000-0005-0000-0000-00005D1F0000}"/>
    <cellStyle name="Normal 4 17" xfId="574" xr:uid="{00000000-0005-0000-0000-00005E1F0000}"/>
    <cellStyle name="Normal 4 17 2" xfId="8514" xr:uid="{00000000-0005-0000-0000-00005F1F0000}"/>
    <cellStyle name="Normal 4 18" xfId="575" xr:uid="{00000000-0005-0000-0000-0000601F0000}"/>
    <cellStyle name="Normal 4 18 2" xfId="8515" xr:uid="{00000000-0005-0000-0000-0000611F0000}"/>
    <cellStyle name="Normal 4 19" xfId="576" xr:uid="{00000000-0005-0000-0000-0000621F0000}"/>
    <cellStyle name="Normal 4 19 2" xfId="8516" xr:uid="{00000000-0005-0000-0000-0000631F0000}"/>
    <cellStyle name="Normal 4 2" xfId="577" xr:uid="{00000000-0005-0000-0000-0000641F0000}"/>
    <cellStyle name="Normal 4 2 2" xfId="578" xr:uid="{00000000-0005-0000-0000-0000651F0000}"/>
    <cellStyle name="Normal 4 2 2 2" xfId="8517" xr:uid="{00000000-0005-0000-0000-0000661F0000}"/>
    <cellStyle name="Normal 4 2 3" xfId="579" xr:uid="{00000000-0005-0000-0000-0000671F0000}"/>
    <cellStyle name="Normal 4 2 3 2" xfId="8518" xr:uid="{00000000-0005-0000-0000-0000681F0000}"/>
    <cellStyle name="Normal 4 2 3 2 2" xfId="8519" xr:uid="{00000000-0005-0000-0000-0000691F0000}"/>
    <cellStyle name="Normal 4 2 3 2 2 2" xfId="8520" xr:uid="{00000000-0005-0000-0000-00006A1F0000}"/>
    <cellStyle name="Normal 4 2 3 2 2 2 2" xfId="8521" xr:uid="{00000000-0005-0000-0000-00006B1F0000}"/>
    <cellStyle name="Normal 4 2 3 2 2 3" xfId="8522" xr:uid="{00000000-0005-0000-0000-00006C1F0000}"/>
    <cellStyle name="Normal 4 2 3 2 2 3 2" xfId="8523" xr:uid="{00000000-0005-0000-0000-00006D1F0000}"/>
    <cellStyle name="Normal 4 2 3 2 2 4" xfId="8524" xr:uid="{00000000-0005-0000-0000-00006E1F0000}"/>
    <cellStyle name="Normal 4 2 3 2 3" xfId="8525" xr:uid="{00000000-0005-0000-0000-00006F1F0000}"/>
    <cellStyle name="Normal 4 2 3 2 3 2" xfId="8526" xr:uid="{00000000-0005-0000-0000-0000701F0000}"/>
    <cellStyle name="Normal 4 2 3 2 4" xfId="8527" xr:uid="{00000000-0005-0000-0000-0000711F0000}"/>
    <cellStyle name="Normal 4 2 3 2 4 2" xfId="8528" xr:uid="{00000000-0005-0000-0000-0000721F0000}"/>
    <cellStyle name="Normal 4 2 3 2 5" xfId="8529" xr:uid="{00000000-0005-0000-0000-0000731F0000}"/>
    <cellStyle name="Normal 4 2 3 2 6" xfId="9684" xr:uid="{F95B946D-D60F-4442-A3BB-C007BB2FE00A}"/>
    <cellStyle name="Normal 4 2 3 3" xfId="8530" xr:uid="{00000000-0005-0000-0000-0000741F0000}"/>
    <cellStyle name="Normal 4 2 3 3 2" xfId="8531" xr:uid="{00000000-0005-0000-0000-0000751F0000}"/>
    <cellStyle name="Normal 4 2 3 3 2 2" xfId="8532" xr:uid="{00000000-0005-0000-0000-0000761F0000}"/>
    <cellStyle name="Normal 4 2 3 3 3" xfId="8533" xr:uid="{00000000-0005-0000-0000-0000771F0000}"/>
    <cellStyle name="Normal 4 2 3 3 3 2" xfId="8534" xr:uid="{00000000-0005-0000-0000-0000781F0000}"/>
    <cellStyle name="Normal 4 2 3 3 4" xfId="8535" xr:uid="{00000000-0005-0000-0000-0000791F0000}"/>
    <cellStyle name="Normal 4 2 3 4" xfId="8536" xr:uid="{00000000-0005-0000-0000-00007A1F0000}"/>
    <cellStyle name="Normal 4 2 3 4 2" xfId="8537" xr:uid="{00000000-0005-0000-0000-00007B1F0000}"/>
    <cellStyle name="Normal 4 2 3 5" xfId="8538" xr:uid="{00000000-0005-0000-0000-00007C1F0000}"/>
    <cellStyle name="Normal 4 2 3 5 2" xfId="8539" xr:uid="{00000000-0005-0000-0000-00007D1F0000}"/>
    <cellStyle name="Normal 4 2 3 6" xfId="8540" xr:uid="{00000000-0005-0000-0000-00007E1F0000}"/>
    <cellStyle name="Normal 4 2 3 7" xfId="9323" xr:uid="{D4FB8503-4250-48A5-AA48-6AA6FC69428B}"/>
    <cellStyle name="Normal 4 2 4" xfId="8541" xr:uid="{00000000-0005-0000-0000-00007F1F0000}"/>
    <cellStyle name="Normal 4 20" xfId="580" xr:uid="{00000000-0005-0000-0000-0000801F0000}"/>
    <cellStyle name="Normal 4 20 2" xfId="8542" xr:uid="{00000000-0005-0000-0000-0000811F0000}"/>
    <cellStyle name="Normal 4 21" xfId="581" xr:uid="{00000000-0005-0000-0000-0000821F0000}"/>
    <cellStyle name="Normal 4 21 2" xfId="8543" xr:uid="{00000000-0005-0000-0000-0000831F0000}"/>
    <cellStyle name="Normal 4 22" xfId="582" xr:uid="{00000000-0005-0000-0000-0000841F0000}"/>
    <cellStyle name="Normal 4 22 2" xfId="8544" xr:uid="{00000000-0005-0000-0000-0000851F0000}"/>
    <cellStyle name="Normal 4 23" xfId="583" xr:uid="{00000000-0005-0000-0000-0000861F0000}"/>
    <cellStyle name="Normal 4 23 2" xfId="8545" xr:uid="{00000000-0005-0000-0000-0000871F0000}"/>
    <cellStyle name="Normal 4 24" xfId="584" xr:uid="{00000000-0005-0000-0000-0000881F0000}"/>
    <cellStyle name="Normal 4 24 2" xfId="8546" xr:uid="{00000000-0005-0000-0000-0000891F0000}"/>
    <cellStyle name="Normal 4 25" xfId="585" xr:uid="{00000000-0005-0000-0000-00008A1F0000}"/>
    <cellStyle name="Normal 4 25 2" xfId="8547" xr:uid="{00000000-0005-0000-0000-00008B1F0000}"/>
    <cellStyle name="Normal 4 26" xfId="586" xr:uid="{00000000-0005-0000-0000-00008C1F0000}"/>
    <cellStyle name="Normal 4 26 2" xfId="8548" xr:uid="{00000000-0005-0000-0000-00008D1F0000}"/>
    <cellStyle name="Normal 4 27" xfId="587" xr:uid="{00000000-0005-0000-0000-00008E1F0000}"/>
    <cellStyle name="Normal 4 27 2" xfId="8549" xr:uid="{00000000-0005-0000-0000-00008F1F0000}"/>
    <cellStyle name="Normal 4 28" xfId="588" xr:uid="{00000000-0005-0000-0000-0000901F0000}"/>
    <cellStyle name="Normal 4 28 2" xfId="8550" xr:uid="{00000000-0005-0000-0000-0000911F0000}"/>
    <cellStyle name="Normal 4 29" xfId="589" xr:uid="{00000000-0005-0000-0000-0000921F0000}"/>
    <cellStyle name="Normal 4 29 2" xfId="8551" xr:uid="{00000000-0005-0000-0000-0000931F0000}"/>
    <cellStyle name="Normal 4 3" xfId="590" xr:uid="{00000000-0005-0000-0000-0000941F0000}"/>
    <cellStyle name="Normal 4 3 2" xfId="8552" xr:uid="{00000000-0005-0000-0000-0000951F0000}"/>
    <cellStyle name="Normal 4 30" xfId="591" xr:uid="{00000000-0005-0000-0000-0000961F0000}"/>
    <cellStyle name="Normal 4 30 2" xfId="8553" xr:uid="{00000000-0005-0000-0000-0000971F0000}"/>
    <cellStyle name="Normal 4 31" xfId="592" xr:uid="{00000000-0005-0000-0000-0000981F0000}"/>
    <cellStyle name="Normal 4 31 2" xfId="8554" xr:uid="{00000000-0005-0000-0000-0000991F0000}"/>
    <cellStyle name="Normal 4 32" xfId="593" xr:uid="{00000000-0005-0000-0000-00009A1F0000}"/>
    <cellStyle name="Normal 4 32 2" xfId="8555" xr:uid="{00000000-0005-0000-0000-00009B1F0000}"/>
    <cellStyle name="Normal 4 33" xfId="594" xr:uid="{00000000-0005-0000-0000-00009C1F0000}"/>
    <cellStyle name="Normal 4 33 2" xfId="8556" xr:uid="{00000000-0005-0000-0000-00009D1F0000}"/>
    <cellStyle name="Normal 4 34" xfId="595" xr:uid="{00000000-0005-0000-0000-00009E1F0000}"/>
    <cellStyle name="Normal 4 34 2" xfId="8557" xr:uid="{00000000-0005-0000-0000-00009F1F0000}"/>
    <cellStyle name="Normal 4 35" xfId="596" xr:uid="{00000000-0005-0000-0000-0000A01F0000}"/>
    <cellStyle name="Normal 4 35 2" xfId="8558" xr:uid="{00000000-0005-0000-0000-0000A11F0000}"/>
    <cellStyle name="Normal 4 36" xfId="597" xr:uid="{00000000-0005-0000-0000-0000A21F0000}"/>
    <cellStyle name="Normal 4 36 2" xfId="8559" xr:uid="{00000000-0005-0000-0000-0000A31F0000}"/>
    <cellStyle name="Normal 4 37" xfId="598" xr:uid="{00000000-0005-0000-0000-0000A41F0000}"/>
    <cellStyle name="Normal 4 37 2" xfId="8560" xr:uid="{00000000-0005-0000-0000-0000A51F0000}"/>
    <cellStyle name="Normal 4 38" xfId="599" xr:uid="{00000000-0005-0000-0000-0000A61F0000}"/>
    <cellStyle name="Normal 4 38 2" xfId="8561" xr:uid="{00000000-0005-0000-0000-0000A71F0000}"/>
    <cellStyle name="Normal 4 39" xfId="600" xr:uid="{00000000-0005-0000-0000-0000A81F0000}"/>
    <cellStyle name="Normal 4 39 2" xfId="8562" xr:uid="{00000000-0005-0000-0000-0000A91F0000}"/>
    <cellStyle name="Normal 4 4" xfId="601" xr:uid="{00000000-0005-0000-0000-0000AA1F0000}"/>
    <cellStyle name="Normal 4 4 2" xfId="8563" xr:uid="{00000000-0005-0000-0000-0000AB1F0000}"/>
    <cellStyle name="Normal 4 40" xfId="602" xr:uid="{00000000-0005-0000-0000-0000AC1F0000}"/>
    <cellStyle name="Normal 4 40 2" xfId="8564" xr:uid="{00000000-0005-0000-0000-0000AD1F0000}"/>
    <cellStyle name="Normal 4 41" xfId="603" xr:uid="{00000000-0005-0000-0000-0000AE1F0000}"/>
    <cellStyle name="Normal 4 41 2" xfId="8565" xr:uid="{00000000-0005-0000-0000-0000AF1F0000}"/>
    <cellStyle name="Normal 4 42" xfId="604" xr:uid="{00000000-0005-0000-0000-0000B01F0000}"/>
    <cellStyle name="Normal 4 42 2" xfId="8566" xr:uid="{00000000-0005-0000-0000-0000B11F0000}"/>
    <cellStyle name="Normal 4 43" xfId="605" xr:uid="{00000000-0005-0000-0000-0000B21F0000}"/>
    <cellStyle name="Normal 4 43 2" xfId="8567" xr:uid="{00000000-0005-0000-0000-0000B31F0000}"/>
    <cellStyle name="Normal 4 44" xfId="606" xr:uid="{00000000-0005-0000-0000-0000B41F0000}"/>
    <cellStyle name="Normal 4 44 2" xfId="8568" xr:uid="{00000000-0005-0000-0000-0000B51F0000}"/>
    <cellStyle name="Normal 4 45" xfId="607" xr:uid="{00000000-0005-0000-0000-0000B61F0000}"/>
    <cellStyle name="Normal 4 45 2" xfId="8569" xr:uid="{00000000-0005-0000-0000-0000B71F0000}"/>
    <cellStyle name="Normal 4 46" xfId="608" xr:uid="{00000000-0005-0000-0000-0000B81F0000}"/>
    <cellStyle name="Normal 4 46 2" xfId="8570" xr:uid="{00000000-0005-0000-0000-0000B91F0000}"/>
    <cellStyle name="Normal 4 47" xfId="609" xr:uid="{00000000-0005-0000-0000-0000BA1F0000}"/>
    <cellStyle name="Normal 4 47 2" xfId="8571" xr:uid="{00000000-0005-0000-0000-0000BB1F0000}"/>
    <cellStyle name="Normal 4 48" xfId="610" xr:uid="{00000000-0005-0000-0000-0000BC1F0000}"/>
    <cellStyle name="Normal 4 48 2" xfId="8572" xr:uid="{00000000-0005-0000-0000-0000BD1F0000}"/>
    <cellStyle name="Normal 4 49" xfId="611" xr:uid="{00000000-0005-0000-0000-0000BE1F0000}"/>
    <cellStyle name="Normal 4 49 2" xfId="8573" xr:uid="{00000000-0005-0000-0000-0000BF1F0000}"/>
    <cellStyle name="Normal 4 5" xfId="612" xr:uid="{00000000-0005-0000-0000-0000C01F0000}"/>
    <cellStyle name="Normal 4 5 2" xfId="8574" xr:uid="{00000000-0005-0000-0000-0000C11F0000}"/>
    <cellStyle name="Normal 4 50" xfId="613" xr:uid="{00000000-0005-0000-0000-0000C21F0000}"/>
    <cellStyle name="Normal 4 50 2" xfId="8575" xr:uid="{00000000-0005-0000-0000-0000C31F0000}"/>
    <cellStyle name="Normal 4 51" xfId="614" xr:uid="{00000000-0005-0000-0000-0000C41F0000}"/>
    <cellStyle name="Normal 4 51 2" xfId="8576" xr:uid="{00000000-0005-0000-0000-0000C51F0000}"/>
    <cellStyle name="Normal 4 52" xfId="615" xr:uid="{00000000-0005-0000-0000-0000C61F0000}"/>
    <cellStyle name="Normal 4 52 2" xfId="8577" xr:uid="{00000000-0005-0000-0000-0000C71F0000}"/>
    <cellStyle name="Normal 4 53" xfId="616" xr:uid="{00000000-0005-0000-0000-0000C81F0000}"/>
    <cellStyle name="Normal 4 53 2" xfId="8578" xr:uid="{00000000-0005-0000-0000-0000C91F0000}"/>
    <cellStyle name="Normal 4 54" xfId="617" xr:uid="{00000000-0005-0000-0000-0000CA1F0000}"/>
    <cellStyle name="Normal 4 54 2" xfId="8579" xr:uid="{00000000-0005-0000-0000-0000CB1F0000}"/>
    <cellStyle name="Normal 4 55" xfId="618" xr:uid="{00000000-0005-0000-0000-0000CC1F0000}"/>
    <cellStyle name="Normal 4 55 2" xfId="8580" xr:uid="{00000000-0005-0000-0000-0000CD1F0000}"/>
    <cellStyle name="Normal 4 56" xfId="619" xr:uid="{00000000-0005-0000-0000-0000CE1F0000}"/>
    <cellStyle name="Normal 4 56 2" xfId="8581" xr:uid="{00000000-0005-0000-0000-0000CF1F0000}"/>
    <cellStyle name="Normal 4 57" xfId="620" xr:uid="{00000000-0005-0000-0000-0000D01F0000}"/>
    <cellStyle name="Normal 4 57 2" xfId="8582" xr:uid="{00000000-0005-0000-0000-0000D11F0000}"/>
    <cellStyle name="Normal 4 58" xfId="621" xr:uid="{00000000-0005-0000-0000-0000D21F0000}"/>
    <cellStyle name="Normal 4 58 2" xfId="8583" xr:uid="{00000000-0005-0000-0000-0000D31F0000}"/>
    <cellStyle name="Normal 4 59" xfId="622" xr:uid="{00000000-0005-0000-0000-0000D41F0000}"/>
    <cellStyle name="Normal 4 59 2" xfId="8584" xr:uid="{00000000-0005-0000-0000-0000D51F0000}"/>
    <cellStyle name="Normal 4 6" xfId="623" xr:uid="{00000000-0005-0000-0000-0000D61F0000}"/>
    <cellStyle name="Normal 4 6 2" xfId="8585" xr:uid="{00000000-0005-0000-0000-0000D71F0000}"/>
    <cellStyle name="Normal 4 60" xfId="624" xr:uid="{00000000-0005-0000-0000-0000D81F0000}"/>
    <cellStyle name="Normal 4 60 2" xfId="8586" xr:uid="{00000000-0005-0000-0000-0000D91F0000}"/>
    <cellStyle name="Normal 4 61" xfId="625" xr:uid="{00000000-0005-0000-0000-0000DA1F0000}"/>
    <cellStyle name="Normal 4 61 2" xfId="8587" xr:uid="{00000000-0005-0000-0000-0000DB1F0000}"/>
    <cellStyle name="Normal 4 62" xfId="626" xr:uid="{00000000-0005-0000-0000-0000DC1F0000}"/>
    <cellStyle name="Normal 4 62 2" xfId="8588" xr:uid="{00000000-0005-0000-0000-0000DD1F0000}"/>
    <cellStyle name="Normal 4 63" xfId="627" xr:uid="{00000000-0005-0000-0000-0000DE1F0000}"/>
    <cellStyle name="Normal 4 63 2" xfId="8589" xr:uid="{00000000-0005-0000-0000-0000DF1F0000}"/>
    <cellStyle name="Normal 4 64" xfId="628" xr:uid="{00000000-0005-0000-0000-0000E01F0000}"/>
    <cellStyle name="Normal 4 64 2" xfId="8590" xr:uid="{00000000-0005-0000-0000-0000E11F0000}"/>
    <cellStyle name="Normal 4 65" xfId="629" xr:uid="{00000000-0005-0000-0000-0000E21F0000}"/>
    <cellStyle name="Normal 4 65 2" xfId="8591" xr:uid="{00000000-0005-0000-0000-0000E31F0000}"/>
    <cellStyle name="Normal 4 66" xfId="630" xr:uid="{00000000-0005-0000-0000-0000E41F0000}"/>
    <cellStyle name="Normal 4 66 2" xfId="8592" xr:uid="{00000000-0005-0000-0000-0000E51F0000}"/>
    <cellStyle name="Normal 4 67" xfId="631" xr:uid="{00000000-0005-0000-0000-0000E61F0000}"/>
    <cellStyle name="Normal 4 67 2" xfId="8593" xr:uid="{00000000-0005-0000-0000-0000E71F0000}"/>
    <cellStyle name="Normal 4 68" xfId="632" xr:uid="{00000000-0005-0000-0000-0000E81F0000}"/>
    <cellStyle name="Normal 4 68 2" xfId="8594" xr:uid="{00000000-0005-0000-0000-0000E91F0000}"/>
    <cellStyle name="Normal 4 69" xfId="633" xr:uid="{00000000-0005-0000-0000-0000EA1F0000}"/>
    <cellStyle name="Normal 4 69 2" xfId="8595" xr:uid="{00000000-0005-0000-0000-0000EB1F0000}"/>
    <cellStyle name="Normal 4 7" xfId="634" xr:uid="{00000000-0005-0000-0000-0000EC1F0000}"/>
    <cellStyle name="Normal 4 7 2" xfId="8596" xr:uid="{00000000-0005-0000-0000-0000ED1F0000}"/>
    <cellStyle name="Normal 4 70" xfId="635" xr:uid="{00000000-0005-0000-0000-0000EE1F0000}"/>
    <cellStyle name="Normal 4 70 2" xfId="8597" xr:uid="{00000000-0005-0000-0000-0000EF1F0000}"/>
    <cellStyle name="Normal 4 71" xfId="636" xr:uid="{00000000-0005-0000-0000-0000F01F0000}"/>
    <cellStyle name="Normal 4 71 2" xfId="8598" xr:uid="{00000000-0005-0000-0000-0000F11F0000}"/>
    <cellStyle name="Normal 4 72" xfId="637" xr:uid="{00000000-0005-0000-0000-0000F21F0000}"/>
    <cellStyle name="Normal 4 72 2" xfId="8599" xr:uid="{00000000-0005-0000-0000-0000F31F0000}"/>
    <cellStyle name="Normal 4 73" xfId="638" xr:uid="{00000000-0005-0000-0000-0000F41F0000}"/>
    <cellStyle name="Normal 4 73 2" xfId="8600" xr:uid="{00000000-0005-0000-0000-0000F51F0000}"/>
    <cellStyle name="Normal 4 74" xfId="639" xr:uid="{00000000-0005-0000-0000-0000F61F0000}"/>
    <cellStyle name="Normal 4 74 2" xfId="8601" xr:uid="{00000000-0005-0000-0000-0000F71F0000}"/>
    <cellStyle name="Normal 4 75" xfId="640" xr:uid="{00000000-0005-0000-0000-0000F81F0000}"/>
    <cellStyle name="Normal 4 75 2" xfId="8602" xr:uid="{00000000-0005-0000-0000-0000F91F0000}"/>
    <cellStyle name="Normal 4 76" xfId="641" xr:uid="{00000000-0005-0000-0000-0000FA1F0000}"/>
    <cellStyle name="Normal 4 76 2" xfId="8603" xr:uid="{00000000-0005-0000-0000-0000FB1F0000}"/>
    <cellStyle name="Normal 4 77" xfId="642" xr:uid="{00000000-0005-0000-0000-0000FC1F0000}"/>
    <cellStyle name="Normal 4 77 2" xfId="8604" xr:uid="{00000000-0005-0000-0000-0000FD1F0000}"/>
    <cellStyle name="Normal 4 78" xfId="643" xr:uid="{00000000-0005-0000-0000-0000FE1F0000}"/>
    <cellStyle name="Normal 4 78 2" xfId="8605" xr:uid="{00000000-0005-0000-0000-0000FF1F0000}"/>
    <cellStyle name="Normal 4 79" xfId="644" xr:uid="{00000000-0005-0000-0000-000000200000}"/>
    <cellStyle name="Normal 4 79 2" xfId="8606" xr:uid="{00000000-0005-0000-0000-000001200000}"/>
    <cellStyle name="Normal 4 8" xfId="645" xr:uid="{00000000-0005-0000-0000-000002200000}"/>
    <cellStyle name="Normal 4 8 2" xfId="8607" xr:uid="{00000000-0005-0000-0000-000003200000}"/>
    <cellStyle name="Normal 4 80" xfId="646" xr:uid="{00000000-0005-0000-0000-000004200000}"/>
    <cellStyle name="Normal 4 80 2" xfId="8608" xr:uid="{00000000-0005-0000-0000-000005200000}"/>
    <cellStyle name="Normal 4 81" xfId="647" xr:uid="{00000000-0005-0000-0000-000006200000}"/>
    <cellStyle name="Normal 4 81 2" xfId="8609" xr:uid="{00000000-0005-0000-0000-000007200000}"/>
    <cellStyle name="Normal 4 82" xfId="648" xr:uid="{00000000-0005-0000-0000-000008200000}"/>
    <cellStyle name="Normal 4 82 2" xfId="8610" xr:uid="{00000000-0005-0000-0000-000009200000}"/>
    <cellStyle name="Normal 4 83" xfId="649" xr:uid="{00000000-0005-0000-0000-00000A200000}"/>
    <cellStyle name="Normal 4 83 2" xfId="8611" xr:uid="{00000000-0005-0000-0000-00000B200000}"/>
    <cellStyle name="Normal 4 84" xfId="650" xr:uid="{00000000-0005-0000-0000-00000C200000}"/>
    <cellStyle name="Normal 4 84 2" xfId="8612" xr:uid="{00000000-0005-0000-0000-00000D200000}"/>
    <cellStyle name="Normal 4 85" xfId="651" xr:uid="{00000000-0005-0000-0000-00000E200000}"/>
    <cellStyle name="Normal 4 85 2" xfId="8613" xr:uid="{00000000-0005-0000-0000-00000F200000}"/>
    <cellStyle name="Normal 4 86" xfId="652" xr:uid="{00000000-0005-0000-0000-000010200000}"/>
    <cellStyle name="Normal 4 86 2" xfId="8614" xr:uid="{00000000-0005-0000-0000-000011200000}"/>
    <cellStyle name="Normal 4 87" xfId="653" xr:uid="{00000000-0005-0000-0000-000012200000}"/>
    <cellStyle name="Normal 4 87 2" xfId="8615" xr:uid="{00000000-0005-0000-0000-000013200000}"/>
    <cellStyle name="Normal 4 88" xfId="654" xr:uid="{00000000-0005-0000-0000-000014200000}"/>
    <cellStyle name="Normal 4 88 2" xfId="8616" xr:uid="{00000000-0005-0000-0000-000015200000}"/>
    <cellStyle name="Normal 4 89" xfId="655" xr:uid="{00000000-0005-0000-0000-000016200000}"/>
    <cellStyle name="Normal 4 89 2" xfId="8617" xr:uid="{00000000-0005-0000-0000-000017200000}"/>
    <cellStyle name="Normal 4 9" xfId="656" xr:uid="{00000000-0005-0000-0000-000018200000}"/>
    <cellStyle name="Normal 4 9 2" xfId="8618" xr:uid="{00000000-0005-0000-0000-000019200000}"/>
    <cellStyle name="Normal 4 90" xfId="657" xr:uid="{00000000-0005-0000-0000-00001A200000}"/>
    <cellStyle name="Normal 4 90 2" xfId="8619" xr:uid="{00000000-0005-0000-0000-00001B200000}"/>
    <cellStyle name="Normal 4 91" xfId="658" xr:uid="{00000000-0005-0000-0000-00001C200000}"/>
    <cellStyle name="Normal 4 91 2" xfId="8620" xr:uid="{00000000-0005-0000-0000-00001D200000}"/>
    <cellStyle name="Normal 4 92" xfId="659" xr:uid="{00000000-0005-0000-0000-00001E200000}"/>
    <cellStyle name="Normal 4 92 2" xfId="8621" xr:uid="{00000000-0005-0000-0000-00001F200000}"/>
    <cellStyle name="Normal 4 93" xfId="660" xr:uid="{00000000-0005-0000-0000-000020200000}"/>
    <cellStyle name="Normal 4 93 2" xfId="8622" xr:uid="{00000000-0005-0000-0000-000021200000}"/>
    <cellStyle name="Normal 4 93 2 2" xfId="8623" xr:uid="{00000000-0005-0000-0000-000022200000}"/>
    <cellStyle name="Normal 4 93 2 2 2" xfId="8624" xr:uid="{00000000-0005-0000-0000-000023200000}"/>
    <cellStyle name="Normal 4 93 2 2 2 2" xfId="8625" xr:uid="{00000000-0005-0000-0000-000024200000}"/>
    <cellStyle name="Normal 4 93 2 2 3" xfId="8626" xr:uid="{00000000-0005-0000-0000-000025200000}"/>
    <cellStyle name="Normal 4 93 2 2 3 2" xfId="8627" xr:uid="{00000000-0005-0000-0000-000026200000}"/>
    <cellStyle name="Normal 4 93 2 2 4" xfId="8628" xr:uid="{00000000-0005-0000-0000-000027200000}"/>
    <cellStyle name="Normal 4 93 2 3" xfId="8629" xr:uid="{00000000-0005-0000-0000-000028200000}"/>
    <cellStyle name="Normal 4 93 2 3 2" xfId="8630" xr:uid="{00000000-0005-0000-0000-000029200000}"/>
    <cellStyle name="Normal 4 93 2 4" xfId="8631" xr:uid="{00000000-0005-0000-0000-00002A200000}"/>
    <cellStyle name="Normal 4 93 2 4 2" xfId="8632" xr:uid="{00000000-0005-0000-0000-00002B200000}"/>
    <cellStyle name="Normal 4 93 2 5" xfId="8633" xr:uid="{00000000-0005-0000-0000-00002C200000}"/>
    <cellStyle name="Normal 4 93 2 6" xfId="9685" xr:uid="{C1E004BF-9BB6-4F0B-A5EB-AF516BB12BF6}"/>
    <cellStyle name="Normal 4 93 3" xfId="8634" xr:uid="{00000000-0005-0000-0000-00002D200000}"/>
    <cellStyle name="Normal 4 93 3 2" xfId="8635" xr:uid="{00000000-0005-0000-0000-00002E200000}"/>
    <cellStyle name="Normal 4 93 3 2 2" xfId="8636" xr:uid="{00000000-0005-0000-0000-00002F200000}"/>
    <cellStyle name="Normal 4 93 3 3" xfId="8637" xr:uid="{00000000-0005-0000-0000-000030200000}"/>
    <cellStyle name="Normal 4 93 3 3 2" xfId="8638" xr:uid="{00000000-0005-0000-0000-000031200000}"/>
    <cellStyle name="Normal 4 93 3 4" xfId="8639" xr:uid="{00000000-0005-0000-0000-000032200000}"/>
    <cellStyle name="Normal 4 93 4" xfId="8640" xr:uid="{00000000-0005-0000-0000-000033200000}"/>
    <cellStyle name="Normal 4 93 4 2" xfId="8641" xr:uid="{00000000-0005-0000-0000-000034200000}"/>
    <cellStyle name="Normal 4 93 5" xfId="8642" xr:uid="{00000000-0005-0000-0000-000035200000}"/>
    <cellStyle name="Normal 4 93 5 2" xfId="8643" xr:uid="{00000000-0005-0000-0000-000036200000}"/>
    <cellStyle name="Normal 4 93 6" xfId="8644" xr:uid="{00000000-0005-0000-0000-000037200000}"/>
    <cellStyle name="Normal 4 93 7" xfId="9324" xr:uid="{725A303F-2B85-4032-8A9A-1775828EAA75}"/>
    <cellStyle name="Normal 4 94" xfId="661" xr:uid="{00000000-0005-0000-0000-000038200000}"/>
    <cellStyle name="Normal 4 94 2" xfId="8645" xr:uid="{00000000-0005-0000-0000-000039200000}"/>
    <cellStyle name="Normal 4 94 2 2" xfId="8646" xr:uid="{00000000-0005-0000-0000-00003A200000}"/>
    <cellStyle name="Normal 4 94 2 2 2" xfId="8647" xr:uid="{00000000-0005-0000-0000-00003B200000}"/>
    <cellStyle name="Normal 4 94 2 2 2 2" xfId="8648" xr:uid="{00000000-0005-0000-0000-00003C200000}"/>
    <cellStyle name="Normal 4 94 2 2 3" xfId="8649" xr:uid="{00000000-0005-0000-0000-00003D200000}"/>
    <cellStyle name="Normal 4 94 2 2 3 2" xfId="8650" xr:uid="{00000000-0005-0000-0000-00003E200000}"/>
    <cellStyle name="Normal 4 94 2 2 4" xfId="8651" xr:uid="{00000000-0005-0000-0000-00003F200000}"/>
    <cellStyle name="Normal 4 94 2 3" xfId="8652" xr:uid="{00000000-0005-0000-0000-000040200000}"/>
    <cellStyle name="Normal 4 94 2 3 2" xfId="8653" xr:uid="{00000000-0005-0000-0000-000041200000}"/>
    <cellStyle name="Normal 4 94 2 4" xfId="8654" xr:uid="{00000000-0005-0000-0000-000042200000}"/>
    <cellStyle name="Normal 4 94 2 4 2" xfId="8655" xr:uid="{00000000-0005-0000-0000-000043200000}"/>
    <cellStyle name="Normal 4 94 2 5" xfId="8656" xr:uid="{00000000-0005-0000-0000-000044200000}"/>
    <cellStyle name="Normal 4 94 2 6" xfId="9686" xr:uid="{F11271D9-0606-4F1E-B0CE-819AA4C8E888}"/>
    <cellStyle name="Normal 4 94 3" xfId="8657" xr:uid="{00000000-0005-0000-0000-000045200000}"/>
    <cellStyle name="Normal 4 94 3 2" xfId="8658" xr:uid="{00000000-0005-0000-0000-000046200000}"/>
    <cellStyle name="Normal 4 94 3 2 2" xfId="8659" xr:uid="{00000000-0005-0000-0000-000047200000}"/>
    <cellStyle name="Normal 4 94 3 3" xfId="8660" xr:uid="{00000000-0005-0000-0000-000048200000}"/>
    <cellStyle name="Normal 4 94 3 3 2" xfId="8661" xr:uid="{00000000-0005-0000-0000-000049200000}"/>
    <cellStyle name="Normal 4 94 3 4" xfId="8662" xr:uid="{00000000-0005-0000-0000-00004A200000}"/>
    <cellStyle name="Normal 4 94 4" xfId="8663" xr:uid="{00000000-0005-0000-0000-00004B200000}"/>
    <cellStyle name="Normal 4 94 4 2" xfId="8664" xr:uid="{00000000-0005-0000-0000-00004C200000}"/>
    <cellStyle name="Normal 4 94 5" xfId="8665" xr:uid="{00000000-0005-0000-0000-00004D200000}"/>
    <cellStyle name="Normal 4 94 5 2" xfId="8666" xr:uid="{00000000-0005-0000-0000-00004E200000}"/>
    <cellStyle name="Normal 4 94 6" xfId="8667" xr:uid="{00000000-0005-0000-0000-00004F200000}"/>
    <cellStyle name="Normal 4 94 7" xfId="9325" xr:uid="{6DBA7724-47D6-4561-8A5B-7F6CEAA3B444}"/>
    <cellStyle name="Normal 4 95" xfId="9683" xr:uid="{7E1BA6EE-4F6D-42A9-9873-C1D23EF2ACA0}"/>
    <cellStyle name="Normal 5" xfId="662" xr:uid="{00000000-0005-0000-0000-000050200000}"/>
    <cellStyle name="Normal 5 10" xfId="663" xr:uid="{00000000-0005-0000-0000-000051200000}"/>
    <cellStyle name="Normal 5 10 2" xfId="664" xr:uid="{00000000-0005-0000-0000-000052200000}"/>
    <cellStyle name="Normal 5 11" xfId="665" xr:uid="{00000000-0005-0000-0000-000053200000}"/>
    <cellStyle name="Normal 5 11 2" xfId="666" xr:uid="{00000000-0005-0000-0000-000054200000}"/>
    <cellStyle name="Normal 5 12" xfId="667" xr:uid="{00000000-0005-0000-0000-000055200000}"/>
    <cellStyle name="Normal 5 12 2" xfId="668" xr:uid="{00000000-0005-0000-0000-000056200000}"/>
    <cellStyle name="Normal 5 13" xfId="669" xr:uid="{00000000-0005-0000-0000-000057200000}"/>
    <cellStyle name="Normal 5 13 2" xfId="670" xr:uid="{00000000-0005-0000-0000-000058200000}"/>
    <cellStyle name="Normal 5 14" xfId="671" xr:uid="{00000000-0005-0000-0000-000059200000}"/>
    <cellStyle name="Normal 5 14 2" xfId="672" xr:uid="{00000000-0005-0000-0000-00005A200000}"/>
    <cellStyle name="Normal 5 15" xfId="673" xr:uid="{00000000-0005-0000-0000-00005B200000}"/>
    <cellStyle name="Normal 5 15 2" xfId="674" xr:uid="{00000000-0005-0000-0000-00005C200000}"/>
    <cellStyle name="Normal 5 16" xfId="675" xr:uid="{00000000-0005-0000-0000-00005D200000}"/>
    <cellStyle name="Normal 5 16 2" xfId="676" xr:uid="{00000000-0005-0000-0000-00005E200000}"/>
    <cellStyle name="Normal 5 17" xfId="677" xr:uid="{00000000-0005-0000-0000-00005F200000}"/>
    <cellStyle name="Normal 5 17 2" xfId="678" xr:uid="{00000000-0005-0000-0000-000060200000}"/>
    <cellStyle name="Normal 5 18" xfId="679" xr:uid="{00000000-0005-0000-0000-000061200000}"/>
    <cellStyle name="Normal 5 18 2" xfId="680" xr:uid="{00000000-0005-0000-0000-000062200000}"/>
    <cellStyle name="Normal 5 19" xfId="681" xr:uid="{00000000-0005-0000-0000-000063200000}"/>
    <cellStyle name="Normal 5 19 2" xfId="682" xr:uid="{00000000-0005-0000-0000-000064200000}"/>
    <cellStyle name="Normal 5 2" xfId="683" xr:uid="{00000000-0005-0000-0000-000065200000}"/>
    <cellStyle name="Normal 5 2 2" xfId="684" xr:uid="{00000000-0005-0000-0000-000066200000}"/>
    <cellStyle name="Normal 5 2 3" xfId="685" xr:uid="{00000000-0005-0000-0000-000067200000}"/>
    <cellStyle name="Normal 5 2 4" xfId="686" xr:uid="{00000000-0005-0000-0000-000068200000}"/>
    <cellStyle name="Normal 5 2 4 2" xfId="8668" xr:uid="{00000000-0005-0000-0000-000069200000}"/>
    <cellStyle name="Normal 5 2 4 2 2" xfId="8669" xr:uid="{00000000-0005-0000-0000-00006A200000}"/>
    <cellStyle name="Normal 5 2 4 2 2 2" xfId="8670" xr:uid="{00000000-0005-0000-0000-00006B200000}"/>
    <cellStyle name="Normal 5 2 4 2 2 2 2" xfId="8671" xr:uid="{00000000-0005-0000-0000-00006C200000}"/>
    <cellStyle name="Normal 5 2 4 2 2 3" xfId="8672" xr:uid="{00000000-0005-0000-0000-00006D200000}"/>
    <cellStyle name="Normal 5 2 4 2 2 3 2" xfId="8673" xr:uid="{00000000-0005-0000-0000-00006E200000}"/>
    <cellStyle name="Normal 5 2 4 2 2 4" xfId="8674" xr:uid="{00000000-0005-0000-0000-00006F200000}"/>
    <cellStyle name="Normal 5 2 4 2 3" xfId="8675" xr:uid="{00000000-0005-0000-0000-000070200000}"/>
    <cellStyle name="Normal 5 2 4 2 3 2" xfId="8676" xr:uid="{00000000-0005-0000-0000-000071200000}"/>
    <cellStyle name="Normal 5 2 4 2 4" xfId="8677" xr:uid="{00000000-0005-0000-0000-000072200000}"/>
    <cellStyle name="Normal 5 2 4 2 4 2" xfId="8678" xr:uid="{00000000-0005-0000-0000-000073200000}"/>
    <cellStyle name="Normal 5 2 4 2 5" xfId="8679" xr:uid="{00000000-0005-0000-0000-000074200000}"/>
    <cellStyle name="Normal 5 2 4 2 6" xfId="9687" xr:uid="{E4AB2323-8FF8-4860-BF7F-2BA2A41B04E2}"/>
    <cellStyle name="Normal 5 2 4 3" xfId="8680" xr:uid="{00000000-0005-0000-0000-000075200000}"/>
    <cellStyle name="Normal 5 2 4 3 2" xfId="8681" xr:uid="{00000000-0005-0000-0000-000076200000}"/>
    <cellStyle name="Normal 5 2 4 3 2 2" xfId="8682" xr:uid="{00000000-0005-0000-0000-000077200000}"/>
    <cellStyle name="Normal 5 2 4 3 3" xfId="8683" xr:uid="{00000000-0005-0000-0000-000078200000}"/>
    <cellStyle name="Normal 5 2 4 3 3 2" xfId="8684" xr:uid="{00000000-0005-0000-0000-000079200000}"/>
    <cellStyle name="Normal 5 2 4 3 4" xfId="8685" xr:uid="{00000000-0005-0000-0000-00007A200000}"/>
    <cellStyle name="Normal 5 2 4 4" xfId="8686" xr:uid="{00000000-0005-0000-0000-00007B200000}"/>
    <cellStyle name="Normal 5 2 4 4 2" xfId="8687" xr:uid="{00000000-0005-0000-0000-00007C200000}"/>
    <cellStyle name="Normal 5 2 4 5" xfId="8688" xr:uid="{00000000-0005-0000-0000-00007D200000}"/>
    <cellStyle name="Normal 5 2 4 5 2" xfId="8689" xr:uid="{00000000-0005-0000-0000-00007E200000}"/>
    <cellStyle name="Normal 5 2 4 6" xfId="8690" xr:uid="{00000000-0005-0000-0000-00007F200000}"/>
    <cellStyle name="Normal 5 2 4 7" xfId="9326" xr:uid="{7EA8B749-9F59-413C-ADBB-CFA3CCC6160F}"/>
    <cellStyle name="Normal 5 20" xfId="687" xr:uid="{00000000-0005-0000-0000-000080200000}"/>
    <cellStyle name="Normal 5 20 2" xfId="688" xr:uid="{00000000-0005-0000-0000-000081200000}"/>
    <cellStyle name="Normal 5 21" xfId="689" xr:uid="{00000000-0005-0000-0000-000082200000}"/>
    <cellStyle name="Normal 5 21 2" xfId="690" xr:uid="{00000000-0005-0000-0000-000083200000}"/>
    <cellStyle name="Normal 5 22" xfId="691" xr:uid="{00000000-0005-0000-0000-000084200000}"/>
    <cellStyle name="Normal 5 22 2" xfId="692" xr:uid="{00000000-0005-0000-0000-000085200000}"/>
    <cellStyle name="Normal 5 23" xfId="693" xr:uid="{00000000-0005-0000-0000-000086200000}"/>
    <cellStyle name="Normal 5 23 2" xfId="694" xr:uid="{00000000-0005-0000-0000-000087200000}"/>
    <cellStyle name="Normal 5 24" xfId="695" xr:uid="{00000000-0005-0000-0000-000088200000}"/>
    <cellStyle name="Normal 5 24 2" xfId="696" xr:uid="{00000000-0005-0000-0000-000089200000}"/>
    <cellStyle name="Normal 5 25" xfId="697" xr:uid="{00000000-0005-0000-0000-00008A200000}"/>
    <cellStyle name="Normal 5 25 2" xfId="698" xr:uid="{00000000-0005-0000-0000-00008B200000}"/>
    <cellStyle name="Normal 5 26" xfId="699" xr:uid="{00000000-0005-0000-0000-00008C200000}"/>
    <cellStyle name="Normal 5 26 2" xfId="700" xr:uid="{00000000-0005-0000-0000-00008D200000}"/>
    <cellStyle name="Normal 5 27" xfId="701" xr:uid="{00000000-0005-0000-0000-00008E200000}"/>
    <cellStyle name="Normal 5 27 2" xfId="702" xr:uid="{00000000-0005-0000-0000-00008F200000}"/>
    <cellStyle name="Normal 5 28" xfId="703" xr:uid="{00000000-0005-0000-0000-000090200000}"/>
    <cellStyle name="Normal 5 28 2" xfId="704" xr:uid="{00000000-0005-0000-0000-000091200000}"/>
    <cellStyle name="Normal 5 29" xfId="705" xr:uid="{00000000-0005-0000-0000-000092200000}"/>
    <cellStyle name="Normal 5 29 2" xfId="706" xr:uid="{00000000-0005-0000-0000-000093200000}"/>
    <cellStyle name="Normal 5 3" xfId="707" xr:uid="{00000000-0005-0000-0000-000094200000}"/>
    <cellStyle name="Normal 5 3 2" xfId="708" xr:uid="{00000000-0005-0000-0000-000095200000}"/>
    <cellStyle name="Normal 5 30" xfId="709" xr:uid="{00000000-0005-0000-0000-000096200000}"/>
    <cellStyle name="Normal 5 30 2" xfId="710" xr:uid="{00000000-0005-0000-0000-000097200000}"/>
    <cellStyle name="Normal 5 31" xfId="711" xr:uid="{00000000-0005-0000-0000-000098200000}"/>
    <cellStyle name="Normal 5 31 2" xfId="712" xr:uid="{00000000-0005-0000-0000-000099200000}"/>
    <cellStyle name="Normal 5 32" xfId="713" xr:uid="{00000000-0005-0000-0000-00009A200000}"/>
    <cellStyle name="Normal 5 32 2" xfId="714" xr:uid="{00000000-0005-0000-0000-00009B200000}"/>
    <cellStyle name="Normal 5 33" xfId="715" xr:uid="{00000000-0005-0000-0000-00009C200000}"/>
    <cellStyle name="Normal 5 33 2" xfId="716" xr:uid="{00000000-0005-0000-0000-00009D200000}"/>
    <cellStyle name="Normal 5 34" xfId="717" xr:uid="{00000000-0005-0000-0000-00009E200000}"/>
    <cellStyle name="Normal 5 34 2" xfId="718" xr:uid="{00000000-0005-0000-0000-00009F200000}"/>
    <cellStyle name="Normal 5 35" xfId="719" xr:uid="{00000000-0005-0000-0000-0000A0200000}"/>
    <cellStyle name="Normal 5 35 2" xfId="720" xr:uid="{00000000-0005-0000-0000-0000A1200000}"/>
    <cellStyle name="Normal 5 36" xfId="721" xr:uid="{00000000-0005-0000-0000-0000A2200000}"/>
    <cellStyle name="Normal 5 36 2" xfId="722" xr:uid="{00000000-0005-0000-0000-0000A3200000}"/>
    <cellStyle name="Normal 5 37" xfId="723" xr:uid="{00000000-0005-0000-0000-0000A4200000}"/>
    <cellStyle name="Normal 5 37 2" xfId="724" xr:uid="{00000000-0005-0000-0000-0000A5200000}"/>
    <cellStyle name="Normal 5 38" xfId="725" xr:uid="{00000000-0005-0000-0000-0000A6200000}"/>
    <cellStyle name="Normal 5 38 2" xfId="726" xr:uid="{00000000-0005-0000-0000-0000A7200000}"/>
    <cellStyle name="Normal 5 39" xfId="727" xr:uid="{00000000-0005-0000-0000-0000A8200000}"/>
    <cellStyle name="Normal 5 39 2" xfId="728" xr:uid="{00000000-0005-0000-0000-0000A9200000}"/>
    <cellStyle name="Normal 5 4" xfId="729" xr:uid="{00000000-0005-0000-0000-0000AA200000}"/>
    <cellStyle name="Normal 5 4 2" xfId="730" xr:uid="{00000000-0005-0000-0000-0000AB200000}"/>
    <cellStyle name="Normal 5 40" xfId="731" xr:uid="{00000000-0005-0000-0000-0000AC200000}"/>
    <cellStyle name="Normal 5 40 2" xfId="732" xr:uid="{00000000-0005-0000-0000-0000AD200000}"/>
    <cellStyle name="Normal 5 41" xfId="733" xr:uid="{00000000-0005-0000-0000-0000AE200000}"/>
    <cellStyle name="Normal 5 41 2" xfId="734" xr:uid="{00000000-0005-0000-0000-0000AF200000}"/>
    <cellStyle name="Normal 5 42" xfId="735" xr:uid="{00000000-0005-0000-0000-0000B0200000}"/>
    <cellStyle name="Normal 5 42 2" xfId="736" xr:uid="{00000000-0005-0000-0000-0000B1200000}"/>
    <cellStyle name="Normal 5 43" xfId="737" xr:uid="{00000000-0005-0000-0000-0000B2200000}"/>
    <cellStyle name="Normal 5 43 2" xfId="738" xr:uid="{00000000-0005-0000-0000-0000B3200000}"/>
    <cellStyle name="Normal 5 44" xfId="739" xr:uid="{00000000-0005-0000-0000-0000B4200000}"/>
    <cellStyle name="Normal 5 44 2" xfId="740" xr:uid="{00000000-0005-0000-0000-0000B5200000}"/>
    <cellStyle name="Normal 5 45" xfId="741" xr:uid="{00000000-0005-0000-0000-0000B6200000}"/>
    <cellStyle name="Normal 5 45 2" xfId="742" xr:uid="{00000000-0005-0000-0000-0000B7200000}"/>
    <cellStyle name="Normal 5 46" xfId="743" xr:uid="{00000000-0005-0000-0000-0000B8200000}"/>
    <cellStyle name="Normal 5 46 2" xfId="744" xr:uid="{00000000-0005-0000-0000-0000B9200000}"/>
    <cellStyle name="Normal 5 47" xfId="745" xr:uid="{00000000-0005-0000-0000-0000BA200000}"/>
    <cellStyle name="Normal 5 47 2" xfId="746" xr:uid="{00000000-0005-0000-0000-0000BB200000}"/>
    <cellStyle name="Normal 5 48" xfId="747" xr:uid="{00000000-0005-0000-0000-0000BC200000}"/>
    <cellStyle name="Normal 5 48 2" xfId="748" xr:uid="{00000000-0005-0000-0000-0000BD200000}"/>
    <cellStyle name="Normal 5 49" xfId="749" xr:uid="{00000000-0005-0000-0000-0000BE200000}"/>
    <cellStyle name="Normal 5 49 2" xfId="750" xr:uid="{00000000-0005-0000-0000-0000BF200000}"/>
    <cellStyle name="Normal 5 5" xfId="751" xr:uid="{00000000-0005-0000-0000-0000C0200000}"/>
    <cellStyle name="Normal 5 5 2" xfId="752" xr:uid="{00000000-0005-0000-0000-0000C1200000}"/>
    <cellStyle name="Normal 5 50" xfId="753" xr:uid="{00000000-0005-0000-0000-0000C2200000}"/>
    <cellStyle name="Normal 5 50 2" xfId="754" xr:uid="{00000000-0005-0000-0000-0000C3200000}"/>
    <cellStyle name="Normal 5 51" xfId="755" xr:uid="{00000000-0005-0000-0000-0000C4200000}"/>
    <cellStyle name="Normal 5 51 2" xfId="756" xr:uid="{00000000-0005-0000-0000-0000C5200000}"/>
    <cellStyle name="Normal 5 52" xfId="757" xr:uid="{00000000-0005-0000-0000-0000C6200000}"/>
    <cellStyle name="Normal 5 52 2" xfId="758" xr:uid="{00000000-0005-0000-0000-0000C7200000}"/>
    <cellStyle name="Normal 5 53" xfId="759" xr:uid="{00000000-0005-0000-0000-0000C8200000}"/>
    <cellStyle name="Normal 5 53 2" xfId="760" xr:uid="{00000000-0005-0000-0000-0000C9200000}"/>
    <cellStyle name="Normal 5 54" xfId="761" xr:uid="{00000000-0005-0000-0000-0000CA200000}"/>
    <cellStyle name="Normal 5 54 2" xfId="762" xr:uid="{00000000-0005-0000-0000-0000CB200000}"/>
    <cellStyle name="Normal 5 55" xfId="763" xr:uid="{00000000-0005-0000-0000-0000CC200000}"/>
    <cellStyle name="Normal 5 55 2" xfId="764" xr:uid="{00000000-0005-0000-0000-0000CD200000}"/>
    <cellStyle name="Normal 5 56" xfId="765" xr:uid="{00000000-0005-0000-0000-0000CE200000}"/>
    <cellStyle name="Normal 5 56 2" xfId="766" xr:uid="{00000000-0005-0000-0000-0000CF200000}"/>
    <cellStyle name="Normal 5 57" xfId="767" xr:uid="{00000000-0005-0000-0000-0000D0200000}"/>
    <cellStyle name="Normal 5 57 2" xfId="768" xr:uid="{00000000-0005-0000-0000-0000D1200000}"/>
    <cellStyle name="Normal 5 58" xfId="769" xr:uid="{00000000-0005-0000-0000-0000D2200000}"/>
    <cellStyle name="Normal 5 58 2" xfId="770" xr:uid="{00000000-0005-0000-0000-0000D3200000}"/>
    <cellStyle name="Normal 5 59" xfId="771" xr:uid="{00000000-0005-0000-0000-0000D4200000}"/>
    <cellStyle name="Normal 5 59 2" xfId="772" xr:uid="{00000000-0005-0000-0000-0000D5200000}"/>
    <cellStyle name="Normal 5 6" xfId="773" xr:uid="{00000000-0005-0000-0000-0000D6200000}"/>
    <cellStyle name="Normal 5 6 2" xfId="774" xr:uid="{00000000-0005-0000-0000-0000D7200000}"/>
    <cellStyle name="Normal 5 60" xfId="775" xr:uid="{00000000-0005-0000-0000-0000D8200000}"/>
    <cellStyle name="Normal 5 60 2" xfId="776" xr:uid="{00000000-0005-0000-0000-0000D9200000}"/>
    <cellStyle name="Normal 5 61" xfId="777" xr:uid="{00000000-0005-0000-0000-0000DA200000}"/>
    <cellStyle name="Normal 5 61 2" xfId="778" xr:uid="{00000000-0005-0000-0000-0000DB200000}"/>
    <cellStyle name="Normal 5 62" xfId="779" xr:uid="{00000000-0005-0000-0000-0000DC200000}"/>
    <cellStyle name="Normal 5 62 2" xfId="780" xr:uid="{00000000-0005-0000-0000-0000DD200000}"/>
    <cellStyle name="Normal 5 63" xfId="781" xr:uid="{00000000-0005-0000-0000-0000DE200000}"/>
    <cellStyle name="Normal 5 63 2" xfId="782" xr:uid="{00000000-0005-0000-0000-0000DF200000}"/>
    <cellStyle name="Normal 5 64" xfId="783" xr:uid="{00000000-0005-0000-0000-0000E0200000}"/>
    <cellStyle name="Normal 5 64 2" xfId="784" xr:uid="{00000000-0005-0000-0000-0000E1200000}"/>
    <cellStyle name="Normal 5 65" xfId="785" xr:uid="{00000000-0005-0000-0000-0000E2200000}"/>
    <cellStyle name="Normal 5 65 2" xfId="786" xr:uid="{00000000-0005-0000-0000-0000E3200000}"/>
    <cellStyle name="Normal 5 66" xfId="787" xr:uid="{00000000-0005-0000-0000-0000E4200000}"/>
    <cellStyle name="Normal 5 66 2" xfId="788" xr:uid="{00000000-0005-0000-0000-0000E5200000}"/>
    <cellStyle name="Normal 5 67" xfId="789" xr:uid="{00000000-0005-0000-0000-0000E6200000}"/>
    <cellStyle name="Normal 5 67 2" xfId="790" xr:uid="{00000000-0005-0000-0000-0000E7200000}"/>
    <cellStyle name="Normal 5 68" xfId="791" xr:uid="{00000000-0005-0000-0000-0000E8200000}"/>
    <cellStyle name="Normal 5 68 2" xfId="792" xr:uid="{00000000-0005-0000-0000-0000E9200000}"/>
    <cellStyle name="Normal 5 69" xfId="793" xr:uid="{00000000-0005-0000-0000-0000EA200000}"/>
    <cellStyle name="Normal 5 69 2" xfId="794" xr:uid="{00000000-0005-0000-0000-0000EB200000}"/>
    <cellStyle name="Normal 5 7" xfId="795" xr:uid="{00000000-0005-0000-0000-0000EC200000}"/>
    <cellStyle name="Normal 5 7 2" xfId="796" xr:uid="{00000000-0005-0000-0000-0000ED200000}"/>
    <cellStyle name="Normal 5 70" xfId="797" xr:uid="{00000000-0005-0000-0000-0000EE200000}"/>
    <cellStyle name="Normal 5 70 2" xfId="798" xr:uid="{00000000-0005-0000-0000-0000EF200000}"/>
    <cellStyle name="Normal 5 71" xfId="799" xr:uid="{00000000-0005-0000-0000-0000F0200000}"/>
    <cellStyle name="Normal 5 71 2" xfId="800" xr:uid="{00000000-0005-0000-0000-0000F1200000}"/>
    <cellStyle name="Normal 5 72" xfId="801" xr:uid="{00000000-0005-0000-0000-0000F2200000}"/>
    <cellStyle name="Normal 5 72 2" xfId="802" xr:uid="{00000000-0005-0000-0000-0000F3200000}"/>
    <cellStyle name="Normal 5 73" xfId="803" xr:uid="{00000000-0005-0000-0000-0000F4200000}"/>
    <cellStyle name="Normal 5 73 2" xfId="804" xr:uid="{00000000-0005-0000-0000-0000F5200000}"/>
    <cellStyle name="Normal 5 74" xfId="805" xr:uid="{00000000-0005-0000-0000-0000F6200000}"/>
    <cellStyle name="Normal 5 74 2" xfId="806" xr:uid="{00000000-0005-0000-0000-0000F7200000}"/>
    <cellStyle name="Normal 5 75" xfId="807" xr:uid="{00000000-0005-0000-0000-0000F8200000}"/>
    <cellStyle name="Normal 5 75 2" xfId="808" xr:uid="{00000000-0005-0000-0000-0000F9200000}"/>
    <cellStyle name="Normal 5 76" xfId="809" xr:uid="{00000000-0005-0000-0000-0000FA200000}"/>
    <cellStyle name="Normal 5 76 2" xfId="810" xr:uid="{00000000-0005-0000-0000-0000FB200000}"/>
    <cellStyle name="Normal 5 77" xfId="811" xr:uid="{00000000-0005-0000-0000-0000FC200000}"/>
    <cellStyle name="Normal 5 77 2" xfId="812" xr:uid="{00000000-0005-0000-0000-0000FD200000}"/>
    <cellStyle name="Normal 5 78" xfId="813" xr:uid="{00000000-0005-0000-0000-0000FE200000}"/>
    <cellStyle name="Normal 5 78 2" xfId="814" xr:uid="{00000000-0005-0000-0000-0000FF200000}"/>
    <cellStyle name="Normal 5 79" xfId="815" xr:uid="{00000000-0005-0000-0000-000000210000}"/>
    <cellStyle name="Normal 5 79 2" xfId="816" xr:uid="{00000000-0005-0000-0000-000001210000}"/>
    <cellStyle name="Normal 5 8" xfId="817" xr:uid="{00000000-0005-0000-0000-000002210000}"/>
    <cellStyle name="Normal 5 8 2" xfId="818" xr:uid="{00000000-0005-0000-0000-000003210000}"/>
    <cellStyle name="Normal 5 80" xfId="819" xr:uid="{00000000-0005-0000-0000-000004210000}"/>
    <cellStyle name="Normal 5 80 2" xfId="820" xr:uid="{00000000-0005-0000-0000-000005210000}"/>
    <cellStyle name="Normal 5 81" xfId="821" xr:uid="{00000000-0005-0000-0000-000006210000}"/>
    <cellStyle name="Normal 5 81 2" xfId="822" xr:uid="{00000000-0005-0000-0000-000007210000}"/>
    <cellStyle name="Normal 5 82" xfId="823" xr:uid="{00000000-0005-0000-0000-000008210000}"/>
    <cellStyle name="Normal 5 82 2" xfId="824" xr:uid="{00000000-0005-0000-0000-000009210000}"/>
    <cellStyle name="Normal 5 83" xfId="825" xr:uid="{00000000-0005-0000-0000-00000A210000}"/>
    <cellStyle name="Normal 5 83 2" xfId="826" xr:uid="{00000000-0005-0000-0000-00000B210000}"/>
    <cellStyle name="Normal 5 84" xfId="827" xr:uid="{00000000-0005-0000-0000-00000C210000}"/>
    <cellStyle name="Normal 5 84 2" xfId="828" xr:uid="{00000000-0005-0000-0000-00000D210000}"/>
    <cellStyle name="Normal 5 85" xfId="829" xr:uid="{00000000-0005-0000-0000-00000E210000}"/>
    <cellStyle name="Normal 5 85 2" xfId="830" xr:uid="{00000000-0005-0000-0000-00000F210000}"/>
    <cellStyle name="Normal 5 86" xfId="831" xr:uid="{00000000-0005-0000-0000-000010210000}"/>
    <cellStyle name="Normal 5 86 2" xfId="832" xr:uid="{00000000-0005-0000-0000-000011210000}"/>
    <cellStyle name="Normal 5 87" xfId="833" xr:uid="{00000000-0005-0000-0000-000012210000}"/>
    <cellStyle name="Normal 5 87 2" xfId="834" xr:uid="{00000000-0005-0000-0000-000013210000}"/>
    <cellStyle name="Normal 5 88" xfId="835" xr:uid="{00000000-0005-0000-0000-000014210000}"/>
    <cellStyle name="Normal 5 88 2" xfId="836" xr:uid="{00000000-0005-0000-0000-000015210000}"/>
    <cellStyle name="Normal 5 89" xfId="837" xr:uid="{00000000-0005-0000-0000-000016210000}"/>
    <cellStyle name="Normal 5 89 2" xfId="838" xr:uid="{00000000-0005-0000-0000-000017210000}"/>
    <cellStyle name="Normal 5 9" xfId="839" xr:uid="{00000000-0005-0000-0000-000018210000}"/>
    <cellStyle name="Normal 5 9 2" xfId="840" xr:uid="{00000000-0005-0000-0000-000019210000}"/>
    <cellStyle name="Normal 5 90" xfId="841" xr:uid="{00000000-0005-0000-0000-00001A210000}"/>
    <cellStyle name="Normal 5 90 2" xfId="842" xr:uid="{00000000-0005-0000-0000-00001B210000}"/>
    <cellStyle name="Normal 5 91" xfId="843" xr:uid="{00000000-0005-0000-0000-00001C210000}"/>
    <cellStyle name="Normal 5 91 2" xfId="844" xr:uid="{00000000-0005-0000-0000-00001D210000}"/>
    <cellStyle name="Normal 5 92" xfId="845" xr:uid="{00000000-0005-0000-0000-00001E210000}"/>
    <cellStyle name="Normal 5 92 2" xfId="846" xr:uid="{00000000-0005-0000-0000-00001F210000}"/>
    <cellStyle name="Normal 5 93" xfId="847" xr:uid="{00000000-0005-0000-0000-000020210000}"/>
    <cellStyle name="Normal 5 93 2" xfId="8691" xr:uid="{00000000-0005-0000-0000-000021210000}"/>
    <cellStyle name="Normal 5 93 2 2" xfId="8692" xr:uid="{00000000-0005-0000-0000-000022210000}"/>
    <cellStyle name="Normal 5 93 2 2 2" xfId="8693" xr:uid="{00000000-0005-0000-0000-000023210000}"/>
    <cellStyle name="Normal 5 93 2 2 2 2" xfId="8694" xr:uid="{00000000-0005-0000-0000-000024210000}"/>
    <cellStyle name="Normal 5 93 2 2 3" xfId="8695" xr:uid="{00000000-0005-0000-0000-000025210000}"/>
    <cellStyle name="Normal 5 93 2 2 3 2" xfId="8696" xr:uid="{00000000-0005-0000-0000-000026210000}"/>
    <cellStyle name="Normal 5 93 2 2 4" xfId="8697" xr:uid="{00000000-0005-0000-0000-000027210000}"/>
    <cellStyle name="Normal 5 93 2 3" xfId="8698" xr:uid="{00000000-0005-0000-0000-000028210000}"/>
    <cellStyle name="Normal 5 93 2 3 2" xfId="8699" xr:uid="{00000000-0005-0000-0000-000029210000}"/>
    <cellStyle name="Normal 5 93 2 4" xfId="8700" xr:uid="{00000000-0005-0000-0000-00002A210000}"/>
    <cellStyle name="Normal 5 93 2 4 2" xfId="8701" xr:uid="{00000000-0005-0000-0000-00002B210000}"/>
    <cellStyle name="Normal 5 93 2 5" xfId="8702" xr:uid="{00000000-0005-0000-0000-00002C210000}"/>
    <cellStyle name="Normal 5 93 2 6" xfId="9688" xr:uid="{274F02B2-5D1F-4556-BA32-330B97C2EB57}"/>
    <cellStyle name="Normal 5 93 3" xfId="8703" xr:uid="{00000000-0005-0000-0000-00002D210000}"/>
    <cellStyle name="Normal 5 93 3 2" xfId="8704" xr:uid="{00000000-0005-0000-0000-00002E210000}"/>
    <cellStyle name="Normal 5 93 3 2 2" xfId="8705" xr:uid="{00000000-0005-0000-0000-00002F210000}"/>
    <cellStyle name="Normal 5 93 3 3" xfId="8706" xr:uid="{00000000-0005-0000-0000-000030210000}"/>
    <cellStyle name="Normal 5 93 3 3 2" xfId="8707" xr:uid="{00000000-0005-0000-0000-000031210000}"/>
    <cellStyle name="Normal 5 93 3 4" xfId="8708" xr:uid="{00000000-0005-0000-0000-000032210000}"/>
    <cellStyle name="Normal 5 93 4" xfId="8709" xr:uid="{00000000-0005-0000-0000-000033210000}"/>
    <cellStyle name="Normal 5 93 4 2" xfId="8710" xr:uid="{00000000-0005-0000-0000-000034210000}"/>
    <cellStyle name="Normal 5 93 5" xfId="8711" xr:uid="{00000000-0005-0000-0000-000035210000}"/>
    <cellStyle name="Normal 5 93 5 2" xfId="8712" xr:uid="{00000000-0005-0000-0000-000036210000}"/>
    <cellStyle name="Normal 5 93 6" xfId="8713" xr:uid="{00000000-0005-0000-0000-000037210000}"/>
    <cellStyle name="Normal 5 93 7" xfId="9327" xr:uid="{1A64B1DA-9276-40C9-8C12-AC3B07820E4C}"/>
    <cellStyle name="Normal 5 94" xfId="848" xr:uid="{00000000-0005-0000-0000-000038210000}"/>
    <cellStyle name="Normal 5 94 2" xfId="8714" xr:uid="{00000000-0005-0000-0000-000039210000}"/>
    <cellStyle name="Normal 5 94 2 2" xfId="8715" xr:uid="{00000000-0005-0000-0000-00003A210000}"/>
    <cellStyle name="Normal 5 94 2 2 2" xfId="8716" xr:uid="{00000000-0005-0000-0000-00003B210000}"/>
    <cellStyle name="Normal 5 94 2 2 2 2" xfId="8717" xr:uid="{00000000-0005-0000-0000-00003C210000}"/>
    <cellStyle name="Normal 5 94 2 2 3" xfId="8718" xr:uid="{00000000-0005-0000-0000-00003D210000}"/>
    <cellStyle name="Normal 5 94 2 2 3 2" xfId="8719" xr:uid="{00000000-0005-0000-0000-00003E210000}"/>
    <cellStyle name="Normal 5 94 2 2 4" xfId="8720" xr:uid="{00000000-0005-0000-0000-00003F210000}"/>
    <cellStyle name="Normal 5 94 2 3" xfId="8721" xr:uid="{00000000-0005-0000-0000-000040210000}"/>
    <cellStyle name="Normal 5 94 2 3 2" xfId="8722" xr:uid="{00000000-0005-0000-0000-000041210000}"/>
    <cellStyle name="Normal 5 94 2 4" xfId="8723" xr:uid="{00000000-0005-0000-0000-000042210000}"/>
    <cellStyle name="Normal 5 94 2 4 2" xfId="8724" xr:uid="{00000000-0005-0000-0000-000043210000}"/>
    <cellStyle name="Normal 5 94 2 5" xfId="8725" xr:uid="{00000000-0005-0000-0000-000044210000}"/>
    <cellStyle name="Normal 5 94 2 6" xfId="9689" xr:uid="{CB6C3378-0E0D-4F00-9E9D-1820DA04C40C}"/>
    <cellStyle name="Normal 5 94 3" xfId="8726" xr:uid="{00000000-0005-0000-0000-000045210000}"/>
    <cellStyle name="Normal 5 94 3 2" xfId="8727" xr:uid="{00000000-0005-0000-0000-000046210000}"/>
    <cellStyle name="Normal 5 94 3 2 2" xfId="8728" xr:uid="{00000000-0005-0000-0000-000047210000}"/>
    <cellStyle name="Normal 5 94 3 3" xfId="8729" xr:uid="{00000000-0005-0000-0000-000048210000}"/>
    <cellStyle name="Normal 5 94 3 3 2" xfId="8730" xr:uid="{00000000-0005-0000-0000-000049210000}"/>
    <cellStyle name="Normal 5 94 3 4" xfId="8731" xr:uid="{00000000-0005-0000-0000-00004A210000}"/>
    <cellStyle name="Normal 5 94 4" xfId="8732" xr:uid="{00000000-0005-0000-0000-00004B210000}"/>
    <cellStyle name="Normal 5 94 4 2" xfId="8733" xr:uid="{00000000-0005-0000-0000-00004C210000}"/>
    <cellStyle name="Normal 5 94 5" xfId="8734" xr:uid="{00000000-0005-0000-0000-00004D210000}"/>
    <cellStyle name="Normal 5 94 5 2" xfId="8735" xr:uid="{00000000-0005-0000-0000-00004E210000}"/>
    <cellStyle name="Normal 5 94 6" xfId="8736" xr:uid="{00000000-0005-0000-0000-00004F210000}"/>
    <cellStyle name="Normal 5 94 7" xfId="9328" xr:uid="{333EF10A-F299-4FCB-A776-FD4B178CA0B9}"/>
    <cellStyle name="Normal 5 95" xfId="849" xr:uid="{00000000-0005-0000-0000-000050210000}"/>
    <cellStyle name="Normal 6" xfId="850" xr:uid="{00000000-0005-0000-0000-000051210000}"/>
    <cellStyle name="Normal 6 2" xfId="851" xr:uid="{00000000-0005-0000-0000-000052210000}"/>
    <cellStyle name="Normal 6 2 2" xfId="8737" xr:uid="{00000000-0005-0000-0000-000053210000}"/>
    <cellStyle name="Normal 6 2 2 2" xfId="8738" xr:uid="{00000000-0005-0000-0000-000054210000}"/>
    <cellStyle name="Normal 6 2 2 2 2" xfId="8739" xr:uid="{00000000-0005-0000-0000-000055210000}"/>
    <cellStyle name="Normal 6 2 2 2 2 2" xfId="8740" xr:uid="{00000000-0005-0000-0000-000056210000}"/>
    <cellStyle name="Normal 6 2 2 2 3" xfId="8741" xr:uid="{00000000-0005-0000-0000-000057210000}"/>
    <cellStyle name="Normal 6 2 2 2 3 2" xfId="8742" xr:uid="{00000000-0005-0000-0000-000058210000}"/>
    <cellStyle name="Normal 6 2 2 2 4" xfId="8743" xr:uid="{00000000-0005-0000-0000-000059210000}"/>
    <cellStyle name="Normal 6 2 2 3" xfId="8744" xr:uid="{00000000-0005-0000-0000-00005A210000}"/>
    <cellStyle name="Normal 6 2 2 3 2" xfId="8745" xr:uid="{00000000-0005-0000-0000-00005B210000}"/>
    <cellStyle name="Normal 6 2 2 4" xfId="8746" xr:uid="{00000000-0005-0000-0000-00005C210000}"/>
    <cellStyle name="Normal 6 2 2 4 2" xfId="8747" xr:uid="{00000000-0005-0000-0000-00005D210000}"/>
    <cellStyle name="Normal 6 2 2 5" xfId="8748" xr:uid="{00000000-0005-0000-0000-00005E210000}"/>
    <cellStyle name="Normal 6 2 2 6" xfId="9691" xr:uid="{C169A460-B62D-461F-8C0A-ED5C1D09FC50}"/>
    <cellStyle name="Normal 6 2 3" xfId="8749" xr:uid="{00000000-0005-0000-0000-00005F210000}"/>
    <cellStyle name="Normal 6 2 3 2" xfId="8750" xr:uid="{00000000-0005-0000-0000-000060210000}"/>
    <cellStyle name="Normal 6 2 3 2 2" xfId="8751" xr:uid="{00000000-0005-0000-0000-000061210000}"/>
    <cellStyle name="Normal 6 2 3 3" xfId="8752" xr:uid="{00000000-0005-0000-0000-000062210000}"/>
    <cellStyle name="Normal 6 2 3 3 2" xfId="8753" xr:uid="{00000000-0005-0000-0000-000063210000}"/>
    <cellStyle name="Normal 6 2 3 4" xfId="8754" xr:uid="{00000000-0005-0000-0000-000064210000}"/>
    <cellStyle name="Normal 6 2 4" xfId="8755" xr:uid="{00000000-0005-0000-0000-000065210000}"/>
    <cellStyle name="Normal 6 2 4 2" xfId="8756" xr:uid="{00000000-0005-0000-0000-000066210000}"/>
    <cellStyle name="Normal 6 2 5" xfId="8757" xr:uid="{00000000-0005-0000-0000-000067210000}"/>
    <cellStyle name="Normal 6 2 5 2" xfId="8758" xr:uid="{00000000-0005-0000-0000-000068210000}"/>
    <cellStyle name="Normal 6 2 6" xfId="8759" xr:uid="{00000000-0005-0000-0000-000069210000}"/>
    <cellStyle name="Normal 6 2 7" xfId="9330" xr:uid="{F8EC396A-65A3-4B67-AA6C-450F256D6FED}"/>
    <cellStyle name="Normal 6 3" xfId="852" xr:uid="{00000000-0005-0000-0000-00006A210000}"/>
    <cellStyle name="Normal 6 4" xfId="8760" xr:uid="{00000000-0005-0000-0000-00006B210000}"/>
    <cellStyle name="Normal 6 4 2" xfId="8761" xr:uid="{00000000-0005-0000-0000-00006C210000}"/>
    <cellStyle name="Normal 6 4 2 2" xfId="8762" xr:uid="{00000000-0005-0000-0000-00006D210000}"/>
    <cellStyle name="Normal 6 4 2 2 2" xfId="8763" xr:uid="{00000000-0005-0000-0000-00006E210000}"/>
    <cellStyle name="Normal 6 4 2 3" xfId="8764" xr:uid="{00000000-0005-0000-0000-00006F210000}"/>
    <cellStyle name="Normal 6 4 2 3 2" xfId="8765" xr:uid="{00000000-0005-0000-0000-000070210000}"/>
    <cellStyle name="Normal 6 4 2 4" xfId="8766" xr:uid="{00000000-0005-0000-0000-000071210000}"/>
    <cellStyle name="Normal 6 4 3" xfId="8767" xr:uid="{00000000-0005-0000-0000-000072210000}"/>
    <cellStyle name="Normal 6 4 3 2" xfId="8768" xr:uid="{00000000-0005-0000-0000-000073210000}"/>
    <cellStyle name="Normal 6 4 4" xfId="8769" xr:uid="{00000000-0005-0000-0000-000074210000}"/>
    <cellStyle name="Normal 6 4 4 2" xfId="8770" xr:uid="{00000000-0005-0000-0000-000075210000}"/>
    <cellStyle name="Normal 6 4 5" xfId="8771" xr:uid="{00000000-0005-0000-0000-000076210000}"/>
    <cellStyle name="Normal 6 4 6" xfId="9690" xr:uid="{83BDF228-8D30-4765-BEDF-FA43E06D3881}"/>
    <cellStyle name="Normal 6 5" xfId="8772" xr:uid="{00000000-0005-0000-0000-000077210000}"/>
    <cellStyle name="Normal 6 5 2" xfId="8773" xr:uid="{00000000-0005-0000-0000-000078210000}"/>
    <cellStyle name="Normal 6 5 2 2" xfId="8774" xr:uid="{00000000-0005-0000-0000-000079210000}"/>
    <cellStyle name="Normal 6 5 3" xfId="8775" xr:uid="{00000000-0005-0000-0000-00007A210000}"/>
    <cellStyle name="Normal 6 5 3 2" xfId="8776" xr:uid="{00000000-0005-0000-0000-00007B210000}"/>
    <cellStyle name="Normal 6 5 4" xfId="8777" xr:uid="{00000000-0005-0000-0000-00007C210000}"/>
    <cellStyle name="Normal 6 6" xfId="8778" xr:uid="{00000000-0005-0000-0000-00007D210000}"/>
    <cellStyle name="Normal 6 6 2" xfId="8779" xr:uid="{00000000-0005-0000-0000-00007E210000}"/>
    <cellStyle name="Normal 6 7" xfId="8780" xr:uid="{00000000-0005-0000-0000-00007F210000}"/>
    <cellStyle name="Normal 6 7 2" xfId="8781" xr:uid="{00000000-0005-0000-0000-000080210000}"/>
    <cellStyle name="Normal 6 8" xfId="8782" xr:uid="{00000000-0005-0000-0000-000081210000}"/>
    <cellStyle name="Normal 6 9" xfId="9329" xr:uid="{27A7CCF0-B2C1-4B8A-BF6C-B17F3215553C}"/>
    <cellStyle name="Normal 7" xfId="853" xr:uid="{00000000-0005-0000-0000-000082210000}"/>
    <cellStyle name="Normal 7 2" xfId="854" xr:uid="{00000000-0005-0000-0000-000083210000}"/>
    <cellStyle name="Normal 7 2 2" xfId="855" xr:uid="{00000000-0005-0000-0000-000084210000}"/>
    <cellStyle name="Normal 7 3" xfId="856" xr:uid="{00000000-0005-0000-0000-000085210000}"/>
    <cellStyle name="Normal 7 3 2" xfId="8783" xr:uid="{00000000-0005-0000-0000-000086210000}"/>
    <cellStyle name="Normal 7 3 2 2" xfId="8784" xr:uid="{00000000-0005-0000-0000-000087210000}"/>
    <cellStyle name="Normal 7 3 2 2 2" xfId="8785" xr:uid="{00000000-0005-0000-0000-000088210000}"/>
    <cellStyle name="Normal 7 3 2 2 2 2" xfId="8786" xr:uid="{00000000-0005-0000-0000-000089210000}"/>
    <cellStyle name="Normal 7 3 2 2 3" xfId="8787" xr:uid="{00000000-0005-0000-0000-00008A210000}"/>
    <cellStyle name="Normal 7 3 2 2 3 2" xfId="8788" xr:uid="{00000000-0005-0000-0000-00008B210000}"/>
    <cellStyle name="Normal 7 3 2 2 4" xfId="8789" xr:uid="{00000000-0005-0000-0000-00008C210000}"/>
    <cellStyle name="Normal 7 3 2 3" xfId="8790" xr:uid="{00000000-0005-0000-0000-00008D210000}"/>
    <cellStyle name="Normal 7 3 2 3 2" xfId="8791" xr:uid="{00000000-0005-0000-0000-00008E210000}"/>
    <cellStyle name="Normal 7 3 2 4" xfId="8792" xr:uid="{00000000-0005-0000-0000-00008F210000}"/>
    <cellStyle name="Normal 7 3 2 4 2" xfId="8793" xr:uid="{00000000-0005-0000-0000-000090210000}"/>
    <cellStyle name="Normal 7 3 2 5" xfId="8794" xr:uid="{00000000-0005-0000-0000-000091210000}"/>
    <cellStyle name="Normal 7 3 2 6" xfId="9693" xr:uid="{DA0D44D3-4C9A-4760-8354-0F1210EAC2A9}"/>
    <cellStyle name="Normal 7 3 3" xfId="8795" xr:uid="{00000000-0005-0000-0000-000092210000}"/>
    <cellStyle name="Normal 7 3 3 2" xfId="8796" xr:uid="{00000000-0005-0000-0000-000093210000}"/>
    <cellStyle name="Normal 7 3 3 2 2" xfId="8797" xr:uid="{00000000-0005-0000-0000-000094210000}"/>
    <cellStyle name="Normal 7 3 3 3" xfId="8798" xr:uid="{00000000-0005-0000-0000-000095210000}"/>
    <cellStyle name="Normal 7 3 3 3 2" xfId="8799" xr:uid="{00000000-0005-0000-0000-000096210000}"/>
    <cellStyle name="Normal 7 3 3 4" xfId="8800" xr:uid="{00000000-0005-0000-0000-000097210000}"/>
    <cellStyle name="Normal 7 3 4" xfId="8801" xr:uid="{00000000-0005-0000-0000-000098210000}"/>
    <cellStyle name="Normal 7 3 4 2" xfId="8802" xr:uid="{00000000-0005-0000-0000-000099210000}"/>
    <cellStyle name="Normal 7 3 5" xfId="8803" xr:uid="{00000000-0005-0000-0000-00009A210000}"/>
    <cellStyle name="Normal 7 3 5 2" xfId="8804" xr:uid="{00000000-0005-0000-0000-00009B210000}"/>
    <cellStyle name="Normal 7 3 6" xfId="8805" xr:uid="{00000000-0005-0000-0000-00009C210000}"/>
    <cellStyle name="Normal 7 3 7" xfId="9332" xr:uid="{0C0338F6-BA4A-477B-86C9-9F1349DA75E7}"/>
    <cellStyle name="Normal 7 4" xfId="8806" xr:uid="{00000000-0005-0000-0000-00009D210000}"/>
    <cellStyle name="Normal 7 4 2" xfId="8807" xr:uid="{00000000-0005-0000-0000-00009E210000}"/>
    <cellStyle name="Normal 7 4 2 2" xfId="8808" xr:uid="{00000000-0005-0000-0000-00009F210000}"/>
    <cellStyle name="Normal 7 4 2 2 2" xfId="8809" xr:uid="{00000000-0005-0000-0000-0000A0210000}"/>
    <cellStyle name="Normal 7 4 2 3" xfId="8810" xr:uid="{00000000-0005-0000-0000-0000A1210000}"/>
    <cellStyle name="Normal 7 4 2 3 2" xfId="8811" xr:uid="{00000000-0005-0000-0000-0000A2210000}"/>
    <cellStyle name="Normal 7 4 2 4" xfId="8812" xr:uid="{00000000-0005-0000-0000-0000A3210000}"/>
    <cellStyle name="Normal 7 4 3" xfId="8813" xr:uid="{00000000-0005-0000-0000-0000A4210000}"/>
    <cellStyle name="Normal 7 4 3 2" xfId="8814" xr:uid="{00000000-0005-0000-0000-0000A5210000}"/>
    <cellStyle name="Normal 7 4 4" xfId="8815" xr:uid="{00000000-0005-0000-0000-0000A6210000}"/>
    <cellStyle name="Normal 7 4 4 2" xfId="8816" xr:uid="{00000000-0005-0000-0000-0000A7210000}"/>
    <cellStyle name="Normal 7 4 5" xfId="8817" xr:uid="{00000000-0005-0000-0000-0000A8210000}"/>
    <cellStyle name="Normal 7 4 6" xfId="9692" xr:uid="{435A6BB5-59F4-4210-BECA-06BF2529E540}"/>
    <cellStyle name="Normal 7 5" xfId="8818" xr:uid="{00000000-0005-0000-0000-0000A9210000}"/>
    <cellStyle name="Normal 7 5 2" xfId="8819" xr:uid="{00000000-0005-0000-0000-0000AA210000}"/>
    <cellStyle name="Normal 7 5 2 2" xfId="8820" xr:uid="{00000000-0005-0000-0000-0000AB210000}"/>
    <cellStyle name="Normal 7 5 3" xfId="8821" xr:uid="{00000000-0005-0000-0000-0000AC210000}"/>
    <cellStyle name="Normal 7 5 3 2" xfId="8822" xr:uid="{00000000-0005-0000-0000-0000AD210000}"/>
    <cellStyle name="Normal 7 5 4" xfId="8823" xr:uid="{00000000-0005-0000-0000-0000AE210000}"/>
    <cellStyle name="Normal 7 6" xfId="8824" xr:uid="{00000000-0005-0000-0000-0000AF210000}"/>
    <cellStyle name="Normal 7 6 2" xfId="8825" xr:uid="{00000000-0005-0000-0000-0000B0210000}"/>
    <cellStyle name="Normal 7 7" xfId="8826" xr:uid="{00000000-0005-0000-0000-0000B1210000}"/>
    <cellStyle name="Normal 7 7 2" xfId="8827" xr:uid="{00000000-0005-0000-0000-0000B2210000}"/>
    <cellStyle name="Normal 7 8" xfId="8828" xr:uid="{00000000-0005-0000-0000-0000B3210000}"/>
    <cellStyle name="Normal 7 9" xfId="9331" xr:uid="{835D2481-9242-4FED-81CA-4FF0A60E2280}"/>
    <cellStyle name="Normal 8" xfId="857" xr:uid="{00000000-0005-0000-0000-0000B4210000}"/>
    <cellStyle name="Normal 8 2" xfId="858" xr:uid="{00000000-0005-0000-0000-0000B5210000}"/>
    <cellStyle name="Normal 8 2 2" xfId="8829" xr:uid="{00000000-0005-0000-0000-0000B6210000}"/>
    <cellStyle name="Normal 8 2 2 2" xfId="8830" xr:uid="{00000000-0005-0000-0000-0000B7210000}"/>
    <cellStyle name="Normal 8 2 2 2 2" xfId="8831" xr:uid="{00000000-0005-0000-0000-0000B8210000}"/>
    <cellStyle name="Normal 8 2 2 2 2 2" xfId="8832" xr:uid="{00000000-0005-0000-0000-0000B9210000}"/>
    <cellStyle name="Normal 8 2 2 2 3" xfId="8833" xr:uid="{00000000-0005-0000-0000-0000BA210000}"/>
    <cellStyle name="Normal 8 2 2 2 3 2" xfId="8834" xr:uid="{00000000-0005-0000-0000-0000BB210000}"/>
    <cellStyle name="Normal 8 2 2 2 4" xfId="8835" xr:uid="{00000000-0005-0000-0000-0000BC210000}"/>
    <cellStyle name="Normal 8 2 2 3" xfId="8836" xr:uid="{00000000-0005-0000-0000-0000BD210000}"/>
    <cellStyle name="Normal 8 2 2 3 2" xfId="8837" xr:uid="{00000000-0005-0000-0000-0000BE210000}"/>
    <cellStyle name="Normal 8 2 2 4" xfId="8838" xr:uid="{00000000-0005-0000-0000-0000BF210000}"/>
    <cellStyle name="Normal 8 2 2 4 2" xfId="8839" xr:uid="{00000000-0005-0000-0000-0000C0210000}"/>
    <cellStyle name="Normal 8 2 2 5" xfId="8840" xr:uid="{00000000-0005-0000-0000-0000C1210000}"/>
    <cellStyle name="Normal 8 2 2 6" xfId="9695" xr:uid="{6FA56347-BD36-4458-9396-F93BC7FC91E0}"/>
    <cellStyle name="Normal 8 2 3" xfId="8841" xr:uid="{00000000-0005-0000-0000-0000C2210000}"/>
    <cellStyle name="Normal 8 2 3 2" xfId="8842" xr:uid="{00000000-0005-0000-0000-0000C3210000}"/>
    <cellStyle name="Normal 8 2 3 2 2" xfId="8843" xr:uid="{00000000-0005-0000-0000-0000C4210000}"/>
    <cellStyle name="Normal 8 2 3 3" xfId="8844" xr:uid="{00000000-0005-0000-0000-0000C5210000}"/>
    <cellStyle name="Normal 8 2 3 3 2" xfId="8845" xr:uid="{00000000-0005-0000-0000-0000C6210000}"/>
    <cellStyle name="Normal 8 2 3 4" xfId="8846" xr:uid="{00000000-0005-0000-0000-0000C7210000}"/>
    <cellStyle name="Normal 8 2 4" xfId="8847" xr:uid="{00000000-0005-0000-0000-0000C8210000}"/>
    <cellStyle name="Normal 8 2 4 2" xfId="8848" xr:uid="{00000000-0005-0000-0000-0000C9210000}"/>
    <cellStyle name="Normal 8 2 5" xfId="8849" xr:uid="{00000000-0005-0000-0000-0000CA210000}"/>
    <cellStyle name="Normal 8 2 5 2" xfId="8850" xr:uid="{00000000-0005-0000-0000-0000CB210000}"/>
    <cellStyle name="Normal 8 2 6" xfId="8851" xr:uid="{00000000-0005-0000-0000-0000CC210000}"/>
    <cellStyle name="Normal 8 2 7" xfId="9334" xr:uid="{1CAA78B3-A992-4037-8C5F-FC0BCFE4FBA4}"/>
    <cellStyle name="Normal 8 3" xfId="8852" xr:uid="{00000000-0005-0000-0000-0000CD210000}"/>
    <cellStyle name="Normal 8 3 2" xfId="8853" xr:uid="{00000000-0005-0000-0000-0000CE210000}"/>
    <cellStyle name="Normal 8 3 2 2" xfId="8854" xr:uid="{00000000-0005-0000-0000-0000CF210000}"/>
    <cellStyle name="Normal 8 3 2 2 2" xfId="8855" xr:uid="{00000000-0005-0000-0000-0000D0210000}"/>
    <cellStyle name="Normal 8 3 2 3" xfId="8856" xr:uid="{00000000-0005-0000-0000-0000D1210000}"/>
    <cellStyle name="Normal 8 3 2 3 2" xfId="8857" xr:uid="{00000000-0005-0000-0000-0000D2210000}"/>
    <cellStyle name="Normal 8 3 2 4" xfId="8858" xr:uid="{00000000-0005-0000-0000-0000D3210000}"/>
    <cellStyle name="Normal 8 3 3" xfId="8859" xr:uid="{00000000-0005-0000-0000-0000D4210000}"/>
    <cellStyle name="Normal 8 3 3 2" xfId="8860" xr:uid="{00000000-0005-0000-0000-0000D5210000}"/>
    <cellStyle name="Normal 8 3 4" xfId="8861" xr:uid="{00000000-0005-0000-0000-0000D6210000}"/>
    <cellStyle name="Normal 8 3 4 2" xfId="8862" xr:uid="{00000000-0005-0000-0000-0000D7210000}"/>
    <cellStyle name="Normal 8 3 5" xfId="8863" xr:uid="{00000000-0005-0000-0000-0000D8210000}"/>
    <cellStyle name="Normal 8 3 6" xfId="9694" xr:uid="{9EC9C754-DDB2-485D-A49B-47BDA01FA66C}"/>
    <cellStyle name="Normal 8 4" xfId="8864" xr:uid="{00000000-0005-0000-0000-0000D9210000}"/>
    <cellStyle name="Normal 8 4 2" xfId="8865" xr:uid="{00000000-0005-0000-0000-0000DA210000}"/>
    <cellStyle name="Normal 8 4 2 2" xfId="8866" xr:uid="{00000000-0005-0000-0000-0000DB210000}"/>
    <cellStyle name="Normal 8 4 3" xfId="8867" xr:uid="{00000000-0005-0000-0000-0000DC210000}"/>
    <cellStyle name="Normal 8 4 3 2" xfId="8868" xr:uid="{00000000-0005-0000-0000-0000DD210000}"/>
    <cellStyle name="Normal 8 4 4" xfId="8869" xr:uid="{00000000-0005-0000-0000-0000DE210000}"/>
    <cellStyle name="Normal 8 5" xfId="8870" xr:uid="{00000000-0005-0000-0000-0000DF210000}"/>
    <cellStyle name="Normal 8 5 2" xfId="8871" xr:uid="{00000000-0005-0000-0000-0000E0210000}"/>
    <cellStyle name="Normal 8 6" xfId="8872" xr:uid="{00000000-0005-0000-0000-0000E1210000}"/>
    <cellStyle name="Normal 8 6 2" xfId="8873" xr:uid="{00000000-0005-0000-0000-0000E2210000}"/>
    <cellStyle name="Normal 8 7" xfId="8874" xr:uid="{00000000-0005-0000-0000-0000E3210000}"/>
    <cellStyle name="Normal 8 8" xfId="9333" xr:uid="{3E1DE1C9-6104-4F91-AEFB-9C392F691111}"/>
    <cellStyle name="Normal 9" xfId="859" xr:uid="{00000000-0005-0000-0000-0000E4210000}"/>
    <cellStyle name="Normal 9 2" xfId="860" xr:uid="{00000000-0005-0000-0000-0000E5210000}"/>
    <cellStyle name="Normal 9 2 2" xfId="8875" xr:uid="{00000000-0005-0000-0000-0000E6210000}"/>
    <cellStyle name="Normal 9 2 2 2" xfId="8876" xr:uid="{00000000-0005-0000-0000-0000E7210000}"/>
    <cellStyle name="Normal 9 2 2 2 2" xfId="8877" xr:uid="{00000000-0005-0000-0000-0000E8210000}"/>
    <cellStyle name="Normal 9 2 2 2 2 2" xfId="8878" xr:uid="{00000000-0005-0000-0000-0000E9210000}"/>
    <cellStyle name="Normal 9 2 2 2 3" xfId="8879" xr:uid="{00000000-0005-0000-0000-0000EA210000}"/>
    <cellStyle name="Normal 9 2 2 2 3 2" xfId="8880" xr:uid="{00000000-0005-0000-0000-0000EB210000}"/>
    <cellStyle name="Normal 9 2 2 2 4" xfId="8881" xr:uid="{00000000-0005-0000-0000-0000EC210000}"/>
    <cellStyle name="Normal 9 2 2 3" xfId="8882" xr:uid="{00000000-0005-0000-0000-0000ED210000}"/>
    <cellStyle name="Normal 9 2 2 3 2" xfId="8883" xr:uid="{00000000-0005-0000-0000-0000EE210000}"/>
    <cellStyle name="Normal 9 2 2 4" xfId="8884" xr:uid="{00000000-0005-0000-0000-0000EF210000}"/>
    <cellStyle name="Normal 9 2 2 4 2" xfId="8885" xr:uid="{00000000-0005-0000-0000-0000F0210000}"/>
    <cellStyle name="Normal 9 2 2 5" xfId="8886" xr:uid="{00000000-0005-0000-0000-0000F1210000}"/>
    <cellStyle name="Normal 9 2 2 6" xfId="9697" xr:uid="{82BF5783-03A2-49EB-8CE1-92731E0B4403}"/>
    <cellStyle name="Normal 9 2 3" xfId="8887" xr:uid="{00000000-0005-0000-0000-0000F2210000}"/>
    <cellStyle name="Normal 9 2 3 2" xfId="8888" xr:uid="{00000000-0005-0000-0000-0000F3210000}"/>
    <cellStyle name="Normal 9 2 3 2 2" xfId="8889" xr:uid="{00000000-0005-0000-0000-0000F4210000}"/>
    <cellStyle name="Normal 9 2 3 3" xfId="8890" xr:uid="{00000000-0005-0000-0000-0000F5210000}"/>
    <cellStyle name="Normal 9 2 3 3 2" xfId="8891" xr:uid="{00000000-0005-0000-0000-0000F6210000}"/>
    <cellStyle name="Normal 9 2 3 4" xfId="8892" xr:uid="{00000000-0005-0000-0000-0000F7210000}"/>
    <cellStyle name="Normal 9 2 4" xfId="8893" xr:uid="{00000000-0005-0000-0000-0000F8210000}"/>
    <cellStyle name="Normal 9 2 4 2" xfId="8894" xr:uid="{00000000-0005-0000-0000-0000F9210000}"/>
    <cellStyle name="Normal 9 2 5" xfId="8895" xr:uid="{00000000-0005-0000-0000-0000FA210000}"/>
    <cellStyle name="Normal 9 2 5 2" xfId="8896" xr:uid="{00000000-0005-0000-0000-0000FB210000}"/>
    <cellStyle name="Normal 9 2 6" xfId="8897" xr:uid="{00000000-0005-0000-0000-0000FC210000}"/>
    <cellStyle name="Normal 9 2 7" xfId="9336" xr:uid="{9747EE1E-FE56-47D6-8186-ACA285659E1B}"/>
    <cellStyle name="Normal 9 3" xfId="8898" xr:uid="{00000000-0005-0000-0000-0000FD210000}"/>
    <cellStyle name="Normal 9 3 2" xfId="8899" xr:uid="{00000000-0005-0000-0000-0000FE210000}"/>
    <cellStyle name="Normal 9 3 2 2" xfId="8900" xr:uid="{00000000-0005-0000-0000-0000FF210000}"/>
    <cellStyle name="Normal 9 3 2 2 2" xfId="8901" xr:uid="{00000000-0005-0000-0000-000000220000}"/>
    <cellStyle name="Normal 9 3 2 3" xfId="8902" xr:uid="{00000000-0005-0000-0000-000001220000}"/>
    <cellStyle name="Normal 9 3 2 3 2" xfId="8903" xr:uid="{00000000-0005-0000-0000-000002220000}"/>
    <cellStyle name="Normal 9 3 2 4" xfId="8904" xr:uid="{00000000-0005-0000-0000-000003220000}"/>
    <cellStyle name="Normal 9 3 3" xfId="8905" xr:uid="{00000000-0005-0000-0000-000004220000}"/>
    <cellStyle name="Normal 9 3 3 2" xfId="8906" xr:uid="{00000000-0005-0000-0000-000005220000}"/>
    <cellStyle name="Normal 9 3 4" xfId="8907" xr:uid="{00000000-0005-0000-0000-000006220000}"/>
    <cellStyle name="Normal 9 3 4 2" xfId="8908" xr:uid="{00000000-0005-0000-0000-000007220000}"/>
    <cellStyle name="Normal 9 3 5" xfId="8909" xr:uid="{00000000-0005-0000-0000-000008220000}"/>
    <cellStyle name="Normal 9 3 6" xfId="9696" xr:uid="{6B30E056-7A2E-4A91-A443-1B7D8A69891E}"/>
    <cellStyle name="Normal 9 4" xfId="8910" xr:uid="{00000000-0005-0000-0000-000009220000}"/>
    <cellStyle name="Normal 9 4 2" xfId="8911" xr:uid="{00000000-0005-0000-0000-00000A220000}"/>
    <cellStyle name="Normal 9 4 2 2" xfId="8912" xr:uid="{00000000-0005-0000-0000-00000B220000}"/>
    <cellStyle name="Normal 9 4 3" xfId="8913" xr:uid="{00000000-0005-0000-0000-00000C220000}"/>
    <cellStyle name="Normal 9 4 3 2" xfId="8914" xr:uid="{00000000-0005-0000-0000-00000D220000}"/>
    <cellStyle name="Normal 9 4 4" xfId="8915" xr:uid="{00000000-0005-0000-0000-00000E220000}"/>
    <cellStyle name="Normal 9 5" xfId="8916" xr:uid="{00000000-0005-0000-0000-00000F220000}"/>
    <cellStyle name="Normal 9 5 2" xfId="8917" xr:uid="{00000000-0005-0000-0000-000010220000}"/>
    <cellStyle name="Normal 9 6" xfId="8918" xr:uid="{00000000-0005-0000-0000-000011220000}"/>
    <cellStyle name="Normal 9 6 2" xfId="8919" xr:uid="{00000000-0005-0000-0000-000012220000}"/>
    <cellStyle name="Normal 9 7" xfId="8920" xr:uid="{00000000-0005-0000-0000-000013220000}"/>
    <cellStyle name="Normal 9 8" xfId="9335" xr:uid="{AD87EA61-3573-414A-B4A2-108C3C66EB72}"/>
    <cellStyle name="Note 2" xfId="861" xr:uid="{00000000-0005-0000-0000-000014220000}"/>
    <cellStyle name="Notiz 2" xfId="19" xr:uid="{00000000-0005-0000-0000-000015220000}"/>
    <cellStyle name="Notiz 2 2" xfId="1051" xr:uid="{00000000-0005-0000-0000-000016220000}"/>
    <cellStyle name="Notiz 2 2 2" xfId="1052" xr:uid="{00000000-0005-0000-0000-000017220000}"/>
    <cellStyle name="Notiz 2 2 2 2" xfId="8921" xr:uid="{00000000-0005-0000-0000-000018220000}"/>
    <cellStyle name="Notiz 2 2 2 2 2" xfId="8922" xr:uid="{00000000-0005-0000-0000-000019220000}"/>
    <cellStyle name="Notiz 2 2 2 3" xfId="8923" xr:uid="{00000000-0005-0000-0000-00001A220000}"/>
    <cellStyle name="Notiz 2 2 2 3 2" xfId="8924" xr:uid="{00000000-0005-0000-0000-00001B220000}"/>
    <cellStyle name="Notiz 2 2 2 4" xfId="8925" xr:uid="{00000000-0005-0000-0000-00001C220000}"/>
    <cellStyle name="Notiz 2 2 3" xfId="1053" xr:uid="{00000000-0005-0000-0000-00001D220000}"/>
    <cellStyle name="Notiz 2 2 3 2" xfId="8926" xr:uid="{00000000-0005-0000-0000-00001E220000}"/>
    <cellStyle name="Notiz 2 2 4" xfId="8927" xr:uid="{00000000-0005-0000-0000-00001F220000}"/>
    <cellStyle name="Notiz 2 2 4 2" xfId="8928" xr:uid="{00000000-0005-0000-0000-000020220000}"/>
    <cellStyle name="Notiz 2 2 5" xfId="8929" xr:uid="{00000000-0005-0000-0000-000021220000}"/>
    <cellStyle name="Notiz 2 2 6" xfId="9368" xr:uid="{9A757D81-1CCF-4F37-BFB4-B71AD555119D}"/>
    <cellStyle name="Notiz 2 3" xfId="1054" xr:uid="{00000000-0005-0000-0000-000022220000}"/>
    <cellStyle name="Notiz 2 3 2" xfId="8930" xr:uid="{00000000-0005-0000-0000-000023220000}"/>
    <cellStyle name="Notiz 2 3 2 2" xfId="8931" xr:uid="{00000000-0005-0000-0000-000024220000}"/>
    <cellStyle name="Notiz 2 3 3" xfId="8932" xr:uid="{00000000-0005-0000-0000-000025220000}"/>
    <cellStyle name="Notiz 2 3 3 2" xfId="8933" xr:uid="{00000000-0005-0000-0000-000026220000}"/>
    <cellStyle name="Notiz 2 3 4" xfId="8934" xr:uid="{00000000-0005-0000-0000-000027220000}"/>
    <cellStyle name="Notiz 2 4" xfId="1055" xr:uid="{00000000-0005-0000-0000-000028220000}"/>
    <cellStyle name="Notiz 2 4 2" xfId="8935" xr:uid="{00000000-0005-0000-0000-000029220000}"/>
    <cellStyle name="Notiz 2 5" xfId="8936" xr:uid="{00000000-0005-0000-0000-00002A220000}"/>
    <cellStyle name="Notiz 2 5 2" xfId="8937" xr:uid="{00000000-0005-0000-0000-00002B220000}"/>
    <cellStyle name="Notiz 2 6" xfId="8938" xr:uid="{00000000-0005-0000-0000-00002C220000}"/>
    <cellStyle name="Notiz 2 7" xfId="9010" xr:uid="{4549A405-17CD-4FA2-BDDF-C8CE3E88DA59}"/>
    <cellStyle name="Notiz 3" xfId="20" xr:uid="{00000000-0005-0000-0000-00002D220000}"/>
    <cellStyle name="Notiz 3 2" xfId="1056" xr:uid="{00000000-0005-0000-0000-00002E220000}"/>
    <cellStyle name="Notiz 3 2 2" xfId="8939" xr:uid="{00000000-0005-0000-0000-00002F220000}"/>
    <cellStyle name="Notiz 3 2 2 2" xfId="8940" xr:uid="{00000000-0005-0000-0000-000030220000}"/>
    <cellStyle name="Notiz 3 2 2 2 2" xfId="8941" xr:uid="{00000000-0005-0000-0000-000031220000}"/>
    <cellStyle name="Notiz 3 2 2 3" xfId="8942" xr:uid="{00000000-0005-0000-0000-000032220000}"/>
    <cellStyle name="Notiz 3 2 2 3 2" xfId="8943" xr:uid="{00000000-0005-0000-0000-000033220000}"/>
    <cellStyle name="Notiz 3 2 2 4" xfId="8944" xr:uid="{00000000-0005-0000-0000-000034220000}"/>
    <cellStyle name="Notiz 3 2 3" xfId="8945" xr:uid="{00000000-0005-0000-0000-000035220000}"/>
    <cellStyle name="Notiz 3 2 3 2" xfId="8946" xr:uid="{00000000-0005-0000-0000-000036220000}"/>
    <cellStyle name="Notiz 3 2 4" xfId="8947" xr:uid="{00000000-0005-0000-0000-000037220000}"/>
    <cellStyle name="Notiz 3 2 4 2" xfId="8948" xr:uid="{00000000-0005-0000-0000-000038220000}"/>
    <cellStyle name="Notiz 3 2 5" xfId="8949" xr:uid="{00000000-0005-0000-0000-000039220000}"/>
    <cellStyle name="Notiz 3 2 6" xfId="9369" xr:uid="{0231A61C-755E-4A7B-B00A-3681335A8811}"/>
    <cellStyle name="Notiz 3 3" xfId="1057" xr:uid="{00000000-0005-0000-0000-00003A220000}"/>
    <cellStyle name="Notiz 3 3 2" xfId="8950" xr:uid="{00000000-0005-0000-0000-00003B220000}"/>
    <cellStyle name="Notiz 3 3 2 2" xfId="8951" xr:uid="{00000000-0005-0000-0000-00003C220000}"/>
    <cellStyle name="Notiz 3 3 3" xfId="8952" xr:uid="{00000000-0005-0000-0000-00003D220000}"/>
    <cellStyle name="Notiz 3 3 3 2" xfId="8953" xr:uid="{00000000-0005-0000-0000-00003E220000}"/>
    <cellStyle name="Notiz 3 3 4" xfId="8954" xr:uid="{00000000-0005-0000-0000-00003F220000}"/>
    <cellStyle name="Notiz 3 4" xfId="8955" xr:uid="{00000000-0005-0000-0000-000040220000}"/>
    <cellStyle name="Notiz 3 4 2" xfId="8956" xr:uid="{00000000-0005-0000-0000-000041220000}"/>
    <cellStyle name="Notiz 3 5" xfId="8957" xr:uid="{00000000-0005-0000-0000-000042220000}"/>
    <cellStyle name="Notiz 3 5 2" xfId="8958" xr:uid="{00000000-0005-0000-0000-000043220000}"/>
    <cellStyle name="Notiz 3 6" xfId="8959" xr:uid="{00000000-0005-0000-0000-000044220000}"/>
    <cellStyle name="Notiz 3 7" xfId="9011" xr:uid="{3D9DFA08-D4C6-4028-B834-21DC827559AC}"/>
    <cellStyle name="Output 2" xfId="862" xr:uid="{00000000-0005-0000-0000-000045220000}"/>
    <cellStyle name="Percent 2" xfId="863" xr:uid="{00000000-0005-0000-0000-000046220000}"/>
    <cellStyle name="Percent 2 2" xfId="864" xr:uid="{00000000-0005-0000-0000-000047220000}"/>
    <cellStyle name="Percent 2 2 2" xfId="8960" xr:uid="{00000000-0005-0000-0000-000048220000}"/>
    <cellStyle name="Percent 3" xfId="865" xr:uid="{00000000-0005-0000-0000-000049220000}"/>
    <cellStyle name="Percent 3 2" xfId="866" xr:uid="{00000000-0005-0000-0000-00004A220000}"/>
    <cellStyle name="Percent 3 2 2" xfId="8961" xr:uid="{00000000-0005-0000-0000-00004B220000}"/>
    <cellStyle name="Percent 3 3" xfId="8962" xr:uid="{00000000-0005-0000-0000-00004C220000}"/>
    <cellStyle name="Percent 4" xfId="867" xr:uid="{00000000-0005-0000-0000-00004D220000}"/>
    <cellStyle name="Percent 5" xfId="868" xr:uid="{00000000-0005-0000-0000-00004E220000}"/>
    <cellStyle name="Percent 6" xfId="869" xr:uid="{00000000-0005-0000-0000-00004F220000}"/>
    <cellStyle name="Prozent 2" xfId="38" xr:uid="{00000000-0005-0000-0000-000050220000}"/>
    <cellStyle name="Prozent 2 2" xfId="1058" xr:uid="{00000000-0005-0000-0000-000051220000}"/>
    <cellStyle name="Prozent 2 2 2" xfId="1059" xr:uid="{00000000-0005-0000-0000-000052220000}"/>
    <cellStyle name="Prozent 2 2 3" xfId="1060" xr:uid="{00000000-0005-0000-0000-000053220000}"/>
    <cellStyle name="Prozent 2 3" xfId="1061" xr:uid="{00000000-0005-0000-0000-000054220000}"/>
    <cellStyle name="Prozent 2 4" xfId="1062" xr:uid="{00000000-0005-0000-0000-000055220000}"/>
    <cellStyle name="Prozent 3" xfId="1063" xr:uid="{00000000-0005-0000-0000-000056220000}"/>
    <cellStyle name="Prozent 4" xfId="1064" xr:uid="{00000000-0005-0000-0000-000057220000}"/>
    <cellStyle name="PSChar" xfId="870" xr:uid="{00000000-0005-0000-0000-000058220000}"/>
    <cellStyle name="PSDate" xfId="871" xr:uid="{00000000-0005-0000-0000-000059220000}"/>
    <cellStyle name="PSDec" xfId="872" xr:uid="{00000000-0005-0000-0000-00005A220000}"/>
    <cellStyle name="PSHeading" xfId="873" xr:uid="{00000000-0005-0000-0000-00005B220000}"/>
    <cellStyle name="SAPBEXaggData" xfId="874" xr:uid="{00000000-0005-0000-0000-00005C220000}"/>
    <cellStyle name="SAPBEXaggData 2" xfId="9698" xr:uid="{5CC9361D-83B6-40E4-B3E2-84278D5FCCE0}"/>
    <cellStyle name="SAPBEXaggData 3" xfId="9337" xr:uid="{C7913F93-2DEC-4EB3-9D53-8F2C3D10904C}"/>
    <cellStyle name="SAPBEXaggItem" xfId="875" xr:uid="{00000000-0005-0000-0000-00005D220000}"/>
    <cellStyle name="SAPBEXaggItem 2" xfId="9699" xr:uid="{C9BC3B63-3AD9-427C-B430-1EA4E6D2EDCB}"/>
    <cellStyle name="SAPBEXaggItem 3" xfId="9338" xr:uid="{EF767892-85F0-4C48-9B49-08F1AA25C526}"/>
    <cellStyle name="SAPBEXchaText" xfId="876" xr:uid="{00000000-0005-0000-0000-00005E220000}"/>
    <cellStyle name="SAPBEXchaText 2" xfId="9700" xr:uid="{5C05C05B-41A4-4183-B816-D739BDEF0B5B}"/>
    <cellStyle name="SAPBEXchaText 3" xfId="9339" xr:uid="{4E3BA95C-E239-4452-8A54-3DE9DF3C75ED}"/>
    <cellStyle name="SAPBEXstdData" xfId="877" xr:uid="{00000000-0005-0000-0000-00005F220000}"/>
    <cellStyle name="SAPBEXstdData 2" xfId="9701" xr:uid="{0344080F-2321-4AF1-92B9-D8B4922E6D16}"/>
    <cellStyle name="SAPBEXstdData 3" xfId="9340" xr:uid="{A7404D22-66D9-4270-A6D2-8FEF09FBF662}"/>
    <cellStyle name="SAPBEXstdItem" xfId="878" xr:uid="{00000000-0005-0000-0000-000060220000}"/>
    <cellStyle name="SAPBEXstdItem 2" xfId="9702" xr:uid="{4133221C-A84B-40FC-AAEB-471038BB54DA}"/>
    <cellStyle name="SAPBEXstdItem 3" xfId="9341" xr:uid="{F2D58CC0-76A0-47E2-9280-F59B9952FC20}"/>
    <cellStyle name="Schlecht 2" xfId="1065" xr:uid="{00000000-0005-0000-0000-000061220000}"/>
    <cellStyle name="Schlecht 3" xfId="1066" xr:uid="{00000000-0005-0000-0000-000062220000}"/>
    <cellStyle name="Standard" xfId="0" builtinId="0"/>
    <cellStyle name="Standard 10" xfId="25" xr:uid="{00000000-0005-0000-0000-000064220000}"/>
    <cellStyle name="Standard 10 2" xfId="30" xr:uid="{00000000-0005-0000-0000-000065220000}"/>
    <cellStyle name="Standard 10 2 2" xfId="909" xr:uid="{00000000-0005-0000-0000-000066220000}"/>
    <cellStyle name="Standard 10 2 3" xfId="1067" xr:uid="{00000000-0005-0000-0000-000067220000}"/>
    <cellStyle name="Standard 10 3" xfId="879" xr:uid="{00000000-0005-0000-0000-000068220000}"/>
    <cellStyle name="Standard 10 4" xfId="907" xr:uid="{00000000-0005-0000-0000-000069220000}"/>
    <cellStyle name="Standard 11" xfId="880" xr:uid="{00000000-0005-0000-0000-00006A220000}"/>
    <cellStyle name="Standard 11 2" xfId="881" xr:uid="{00000000-0005-0000-0000-00006B220000}"/>
    <cellStyle name="Standard 11 3" xfId="1068" xr:uid="{00000000-0005-0000-0000-00006C220000}"/>
    <cellStyle name="Standard 11 4" xfId="1069" xr:uid="{00000000-0005-0000-0000-00006D220000}"/>
    <cellStyle name="Standard 12" xfId="882" xr:uid="{00000000-0005-0000-0000-00006E220000}"/>
    <cellStyle name="Standard 12 2" xfId="883" xr:uid="{00000000-0005-0000-0000-00006F220000}"/>
    <cellStyle name="Standard 12 2 2" xfId="27" xr:uid="{00000000-0005-0000-0000-000070220000}"/>
    <cellStyle name="Standard 12 2 2 2" xfId="905" xr:uid="{00000000-0005-0000-0000-000071220000}"/>
    <cellStyle name="Standard 12 2 2 2 2" xfId="9351" xr:uid="{EDF95219-A517-4DB4-8FB2-F45ED11268EB}"/>
    <cellStyle name="Standard 12 2 2 3" xfId="9013" xr:uid="{BD03B0E4-5F9A-4154-88CC-5D742857FEB4}"/>
    <cellStyle name="Standard 12 2 3" xfId="9343" xr:uid="{F6355115-C85D-4FD9-869E-B6628DDBB0F2}"/>
    <cellStyle name="Standard 12 3" xfId="9342" xr:uid="{5D119CF3-6C11-44DD-994B-0E8301DD54C8}"/>
    <cellStyle name="Standard 13" xfId="884" xr:uid="{00000000-0005-0000-0000-000072220000}"/>
    <cellStyle name="Standard 13 2" xfId="1180" xr:uid="{00000000-0005-0000-0000-000073220000}"/>
    <cellStyle name="Standard 13 2 2" xfId="9703" xr:uid="{BC56532D-ADD5-4FB8-B51B-C791A27C78EC}"/>
    <cellStyle name="Standard 13 3" xfId="9344" xr:uid="{DF995135-B8E0-46AA-9465-F30D292AD256}"/>
    <cellStyle name="Standard 14" xfId="885" xr:uid="{00000000-0005-0000-0000-000074220000}"/>
    <cellStyle name="Standard 14 2" xfId="9704" xr:uid="{71381FA1-095E-4C21-A7DD-0F12C06A0F17}"/>
    <cellStyle name="Standard 14 3" xfId="9345" xr:uid="{7FE9F2D9-B869-45FB-8708-F48A6F91A3BE}"/>
    <cellStyle name="Standard 15" xfId="886" xr:uid="{00000000-0005-0000-0000-000075220000}"/>
    <cellStyle name="Standard 15 2" xfId="9705" xr:uid="{8254B406-693D-4930-82BE-CB3F92CFE194}"/>
    <cellStyle name="Standard 15 3" xfId="9346" xr:uid="{09F027D1-2A90-466D-8515-D7D5A28CA436}"/>
    <cellStyle name="Standard 16" xfId="37" xr:uid="{00000000-0005-0000-0000-000076220000}"/>
    <cellStyle name="Standard 16 2" xfId="1070" xr:uid="{00000000-0005-0000-0000-000077220000}"/>
    <cellStyle name="Standard 16 2 2" xfId="9372" xr:uid="{10596AD6-1D16-46A2-86D4-C4DB5EA3DE5F}"/>
    <cellStyle name="Standard 16 3" xfId="9015" xr:uid="{319CBA79-C2EE-4D56-847F-6724E95D20A3}"/>
    <cellStyle name="Standard 17" xfId="903" xr:uid="{00000000-0005-0000-0000-000078220000}"/>
    <cellStyle name="Standard 17 2" xfId="9709" xr:uid="{FA862EE0-EECC-40AC-8B16-52B247F0B263}"/>
    <cellStyle name="Standard 17 3" xfId="9350" xr:uid="{3B594E59-80B0-48D6-84F5-5FE518BB71B0}"/>
    <cellStyle name="Standard 18" xfId="911" xr:uid="{00000000-0005-0000-0000-000079220000}"/>
    <cellStyle name="Standard 19" xfId="1071" xr:uid="{00000000-0005-0000-0000-00007A220000}"/>
    <cellStyle name="Standard 2" xfId="21" xr:uid="{00000000-0005-0000-0000-00007B220000}"/>
    <cellStyle name="Standard 2 10" xfId="9012" xr:uid="{BEE9F73D-F94C-4CFE-A29E-7AC084C2258D}"/>
    <cellStyle name="Standard 2 2" xfId="22" xr:uid="{00000000-0005-0000-0000-00007C220000}"/>
    <cellStyle name="Standard 2 2 2" xfId="887" xr:uid="{00000000-0005-0000-0000-00007D220000}"/>
    <cellStyle name="Standard 2 2 2 2" xfId="26" xr:uid="{00000000-0005-0000-0000-00007E220000}"/>
    <cellStyle name="Standard 2 2 2 2 2" xfId="904" xr:uid="{00000000-0005-0000-0000-00007F220000}"/>
    <cellStyle name="Standard 2 2 2 2 3" xfId="1179" xr:uid="{00000000-0005-0000-0000-000080220000}"/>
    <cellStyle name="Standard 2 2 2 3" xfId="1072" xr:uid="{00000000-0005-0000-0000-000081220000}"/>
    <cellStyle name="Standard 2 2 3" xfId="28" xr:uid="{00000000-0005-0000-0000-000082220000}"/>
    <cellStyle name="Standard 2 2 3 2" xfId="906" xr:uid="{00000000-0005-0000-0000-000083220000}"/>
    <cellStyle name="Standard 2 2 3 3" xfId="1181" xr:uid="{00000000-0005-0000-0000-000084220000}"/>
    <cellStyle name="Standard 2 2 4" xfId="1073" xr:uid="{00000000-0005-0000-0000-000085220000}"/>
    <cellStyle name="Standard 2 3" xfId="888" xr:uid="{00000000-0005-0000-0000-000086220000}"/>
    <cellStyle name="Standard 2 3 2" xfId="1182" xr:uid="{00000000-0005-0000-0000-000087220000}"/>
    <cellStyle name="Standard 2 4" xfId="889" xr:uid="{00000000-0005-0000-0000-000088220000}"/>
    <cellStyle name="Standard 2 4 2" xfId="1074" xr:uid="{00000000-0005-0000-0000-000089220000}"/>
    <cellStyle name="Standard 2 5" xfId="33" xr:uid="{00000000-0005-0000-0000-00008A220000}"/>
    <cellStyle name="Standard 2 5 2" xfId="8963" xr:uid="{00000000-0005-0000-0000-00008B220000}"/>
    <cellStyle name="Standard 2 5 2 2" xfId="8964" xr:uid="{00000000-0005-0000-0000-00008C220000}"/>
    <cellStyle name="Standard 2 5 2 2 2" xfId="8965" xr:uid="{00000000-0005-0000-0000-00008D220000}"/>
    <cellStyle name="Standard 2 5 2 3" xfId="8966" xr:uid="{00000000-0005-0000-0000-00008E220000}"/>
    <cellStyle name="Standard 2 5 2 3 2" xfId="8967" xr:uid="{00000000-0005-0000-0000-00008F220000}"/>
    <cellStyle name="Standard 2 5 2 4" xfId="8968" xr:uid="{00000000-0005-0000-0000-000090220000}"/>
    <cellStyle name="Standard 2 5 3" xfId="8969" xr:uid="{00000000-0005-0000-0000-000091220000}"/>
    <cellStyle name="Standard 2 5 3 2" xfId="8970" xr:uid="{00000000-0005-0000-0000-000092220000}"/>
    <cellStyle name="Standard 2 5 4" xfId="8971" xr:uid="{00000000-0005-0000-0000-000093220000}"/>
    <cellStyle name="Standard 2 5 4 2" xfId="8972" xr:uid="{00000000-0005-0000-0000-000094220000}"/>
    <cellStyle name="Standard 2 5 5" xfId="8973" xr:uid="{00000000-0005-0000-0000-000095220000}"/>
    <cellStyle name="Standard 2 6" xfId="1075" xr:uid="{00000000-0005-0000-0000-000096220000}"/>
    <cellStyle name="Standard 2 6 2" xfId="8974" xr:uid="{00000000-0005-0000-0000-000097220000}"/>
    <cellStyle name="Standard 2 6 2 2" xfId="8975" xr:uid="{00000000-0005-0000-0000-000098220000}"/>
    <cellStyle name="Standard 2 6 3" xfId="8976" xr:uid="{00000000-0005-0000-0000-000099220000}"/>
    <cellStyle name="Standard 2 6 3 2" xfId="8977" xr:uid="{00000000-0005-0000-0000-00009A220000}"/>
    <cellStyle name="Standard 2 6 4" xfId="8978" xr:uid="{00000000-0005-0000-0000-00009B220000}"/>
    <cellStyle name="Standard 2 6 5" xfId="9370" xr:uid="{7B7E6CDE-D14C-4FEB-8780-EC49E1EC047F}"/>
    <cellStyle name="Standard 2 7" xfId="8979" xr:uid="{00000000-0005-0000-0000-00009C220000}"/>
    <cellStyle name="Standard 2 7 2" xfId="8980" xr:uid="{00000000-0005-0000-0000-00009D220000}"/>
    <cellStyle name="Standard 2 8" xfId="8981" xr:uid="{00000000-0005-0000-0000-00009E220000}"/>
    <cellStyle name="Standard 2 8 2" xfId="8982" xr:uid="{00000000-0005-0000-0000-00009F220000}"/>
    <cellStyle name="Standard 2 9" xfId="8983" xr:uid="{00000000-0005-0000-0000-0000A0220000}"/>
    <cellStyle name="Standard 2_Flächenaufmaße Vertretungsreinigung" xfId="1076" xr:uid="{00000000-0005-0000-0000-0000A1220000}"/>
    <cellStyle name="Standard 20" xfId="1161" xr:uid="{00000000-0005-0000-0000-0000A2220000}"/>
    <cellStyle name="Standard 20 2" xfId="8994" xr:uid="{00000000-0005-0000-0000-0000A3220000}"/>
    <cellStyle name="Standard 21" xfId="1162" xr:uid="{00000000-0005-0000-0000-0000A4220000}"/>
    <cellStyle name="Standard 21 2" xfId="9711" xr:uid="{4087F224-C73F-464C-84AB-89EE27DA2305}"/>
    <cellStyle name="Standard 22" xfId="1164" xr:uid="{00000000-0005-0000-0000-0000A5220000}"/>
    <cellStyle name="Standard 23" xfId="1177" xr:uid="{00000000-0005-0000-0000-0000A6220000}"/>
    <cellStyle name="Standard 24" xfId="1178" xr:uid="{00000000-0005-0000-0000-0000A7220000}"/>
    <cellStyle name="Standard 25" xfId="8995" xr:uid="{00000000-0005-0000-0000-0000A8220000}"/>
    <cellStyle name="Standard 3" xfId="23" xr:uid="{00000000-0005-0000-0000-0000A9220000}"/>
    <cellStyle name="Standard 3 2" xfId="890" xr:uid="{00000000-0005-0000-0000-0000AA220000}"/>
    <cellStyle name="Standard 3 2 2" xfId="1077" xr:uid="{00000000-0005-0000-0000-0000AB220000}"/>
    <cellStyle name="Standard 3 2 2 2" xfId="1078" xr:uid="{00000000-0005-0000-0000-0000AC220000}"/>
    <cellStyle name="Standard 3 2 2 3" xfId="9353" xr:uid="{279F09F1-29A8-4328-9396-6996D502EB39}"/>
    <cellStyle name="Standard 3 2 3" xfId="1079" xr:uid="{00000000-0005-0000-0000-0000AD220000}"/>
    <cellStyle name="Standard 3 3" xfId="913" xr:uid="{00000000-0005-0000-0000-0000AE220000}"/>
    <cellStyle name="Standard 3 3 2" xfId="1080" xr:uid="{00000000-0005-0000-0000-0000AF220000}"/>
    <cellStyle name="Standard 3 3 3" xfId="1081" xr:uid="{00000000-0005-0000-0000-0000B0220000}"/>
    <cellStyle name="Standard 3 3 4" xfId="9352" xr:uid="{75762D9E-1FC3-4762-882D-F6238BA42477}"/>
    <cellStyle name="Standard 3 4" xfId="1082" xr:uid="{00000000-0005-0000-0000-0000B1220000}"/>
    <cellStyle name="Standard 3 4 2" xfId="1083" xr:uid="{00000000-0005-0000-0000-0000B2220000}"/>
    <cellStyle name="Standard 3 4 3" xfId="1084" xr:uid="{00000000-0005-0000-0000-0000B3220000}"/>
    <cellStyle name="Standard 3 5" xfId="1085" xr:uid="{00000000-0005-0000-0000-0000B4220000}"/>
    <cellStyle name="Standard 3 6" xfId="1086" xr:uid="{00000000-0005-0000-0000-0000B5220000}"/>
    <cellStyle name="Standard 4" xfId="24" xr:uid="{00000000-0005-0000-0000-0000B6220000}"/>
    <cellStyle name="Standard 4 2" xfId="915" xr:uid="{00000000-0005-0000-0000-0000B7220000}"/>
    <cellStyle name="Standard 4 2 2" xfId="1087" xr:uid="{00000000-0005-0000-0000-0000B8220000}"/>
    <cellStyle name="Standard 4 3" xfId="1088" xr:uid="{00000000-0005-0000-0000-0000B9220000}"/>
    <cellStyle name="Standard 4 4" xfId="1089" xr:uid="{00000000-0005-0000-0000-0000BA220000}"/>
    <cellStyle name="Standard 5" xfId="36" xr:uid="{00000000-0005-0000-0000-0000BB220000}"/>
    <cellStyle name="Standard 5 2" xfId="1090" xr:uid="{00000000-0005-0000-0000-0000BC220000}"/>
    <cellStyle name="Standard 5 3" xfId="1091" xr:uid="{00000000-0005-0000-0000-0000BD220000}"/>
    <cellStyle name="Standard 5 4" xfId="1092" xr:uid="{00000000-0005-0000-0000-0000BE220000}"/>
    <cellStyle name="Standard 5 4 2" xfId="1093" xr:uid="{00000000-0005-0000-0000-0000BF220000}"/>
    <cellStyle name="Standard 5 4 3" xfId="1094" xr:uid="{00000000-0005-0000-0000-0000C0220000}"/>
    <cellStyle name="Standard 5 4 4" xfId="1095" xr:uid="{00000000-0005-0000-0000-0000C1220000}"/>
    <cellStyle name="Standard 5 5" xfId="1096" xr:uid="{00000000-0005-0000-0000-0000C2220000}"/>
    <cellStyle name="Standard 6" xfId="891" xr:uid="{00000000-0005-0000-0000-0000C3220000}"/>
    <cellStyle name="Standard 6 2" xfId="1097" xr:uid="{00000000-0005-0000-0000-0000C4220000}"/>
    <cellStyle name="Standard 6 3" xfId="1098" xr:uid="{00000000-0005-0000-0000-0000C5220000}"/>
    <cellStyle name="Standard 6 4" xfId="1099" xr:uid="{00000000-0005-0000-0000-0000C6220000}"/>
    <cellStyle name="Standard 6 5" xfId="1100" xr:uid="{00000000-0005-0000-0000-0000C7220000}"/>
    <cellStyle name="Standard 7" xfId="892" xr:uid="{00000000-0005-0000-0000-0000C8220000}"/>
    <cellStyle name="Standard 7 2" xfId="1101" xr:uid="{00000000-0005-0000-0000-0000C9220000}"/>
    <cellStyle name="Standard 8" xfId="893" xr:uid="{00000000-0005-0000-0000-0000CA220000}"/>
    <cellStyle name="Standard 8 2" xfId="1102" xr:uid="{00000000-0005-0000-0000-0000CB220000}"/>
    <cellStyle name="Standard 8 2 2" xfId="1103" xr:uid="{00000000-0005-0000-0000-0000CC220000}"/>
    <cellStyle name="Standard 8 3" xfId="1104" xr:uid="{00000000-0005-0000-0000-0000CD220000}"/>
    <cellStyle name="Standard 8 4" xfId="1105" xr:uid="{00000000-0005-0000-0000-0000CE220000}"/>
    <cellStyle name="Standard 9" xfId="894" xr:uid="{00000000-0005-0000-0000-0000CF220000}"/>
    <cellStyle name="Standard 9 2" xfId="1106" xr:uid="{00000000-0005-0000-0000-0000D0220000}"/>
    <cellStyle name="Standard 9 2 2" xfId="1107" xr:uid="{00000000-0005-0000-0000-0000D1220000}"/>
    <cellStyle name="Standard 9 3" xfId="1108" xr:uid="{00000000-0005-0000-0000-0000D2220000}"/>
    <cellStyle name="Style 1" xfId="895" xr:uid="{00000000-0005-0000-0000-0000D3220000}"/>
    <cellStyle name="Tabelle" xfId="896" xr:uid="{00000000-0005-0000-0000-0000D4220000}"/>
    <cellStyle name="Tabelle 2" xfId="8984" xr:uid="{00000000-0005-0000-0000-0000D5220000}"/>
    <cellStyle name="Tabelle 2 2" xfId="9706" xr:uid="{8609DC15-A7CC-4438-B94C-05F5D97B8435}"/>
    <cellStyle name="Tabelle 3" xfId="9710" xr:uid="{9539DCC4-C28B-4AC5-A00C-33F836014F00}"/>
    <cellStyle name="Tabelle 4" xfId="9347" xr:uid="{D76E43A6-EC33-4698-A3C5-72C9891C85E3}"/>
    <cellStyle name="Text" xfId="897" xr:uid="{00000000-0005-0000-0000-0000D6220000}"/>
    <cellStyle name="Total 2" xfId="898" xr:uid="{00000000-0005-0000-0000-0000D7220000}"/>
    <cellStyle name="Überschrift 1 2" xfId="1109" xr:uid="{00000000-0005-0000-0000-0000D8220000}"/>
    <cellStyle name="Überschrift 1 3" xfId="1110" xr:uid="{00000000-0005-0000-0000-0000D9220000}"/>
    <cellStyle name="Überschrift 2 2" xfId="1111" xr:uid="{00000000-0005-0000-0000-0000DA220000}"/>
    <cellStyle name="Überschrift 2 3" xfId="1112" xr:uid="{00000000-0005-0000-0000-0000DB220000}"/>
    <cellStyle name="Überschrift 3 2" xfId="1113" xr:uid="{00000000-0005-0000-0000-0000DC220000}"/>
    <cellStyle name="Überschrift 3 3" xfId="1114" xr:uid="{00000000-0005-0000-0000-0000DD220000}"/>
    <cellStyle name="Überschrift 4 2" xfId="1115" xr:uid="{00000000-0005-0000-0000-0000DE220000}"/>
    <cellStyle name="Überschrift 4 3" xfId="1116" xr:uid="{00000000-0005-0000-0000-0000DF220000}"/>
    <cellStyle name="Überschrift 5" xfId="1117" xr:uid="{00000000-0005-0000-0000-0000E0220000}"/>
    <cellStyle name="Überschrift 6" xfId="1118" xr:uid="{00000000-0005-0000-0000-0000E1220000}"/>
    <cellStyle name="Verknüpfte Zelle 2" xfId="1119" xr:uid="{00000000-0005-0000-0000-0000E2220000}"/>
    <cellStyle name="Verknüpfte Zelle 3" xfId="1120" xr:uid="{00000000-0005-0000-0000-0000E3220000}"/>
    <cellStyle name="Währung 2" xfId="899" xr:uid="{00000000-0005-0000-0000-0000E4220000}"/>
    <cellStyle name="Währung 2 2" xfId="1121" xr:uid="{00000000-0005-0000-0000-0000E5220000}"/>
    <cellStyle name="Währung 2 2 2" xfId="1122" xr:uid="{00000000-0005-0000-0000-0000E6220000}"/>
    <cellStyle name="Währung 2 2 2 2" xfId="1123" xr:uid="{00000000-0005-0000-0000-0000E7220000}"/>
    <cellStyle name="Währung 2 2 2 2 2" xfId="1168" xr:uid="{00000000-0005-0000-0000-0000E8220000}"/>
    <cellStyle name="Währung 2 2 2 3" xfId="1124" xr:uid="{00000000-0005-0000-0000-0000E9220000}"/>
    <cellStyle name="Währung 2 2 2 3 2" xfId="8985" xr:uid="{00000000-0005-0000-0000-0000EA220000}"/>
    <cellStyle name="Währung 2 2 2 4" xfId="1125" xr:uid="{00000000-0005-0000-0000-0000EB220000}"/>
    <cellStyle name="Währung 2 2 3" xfId="1126" xr:uid="{00000000-0005-0000-0000-0000EC220000}"/>
    <cellStyle name="Währung 2 2 3 2" xfId="1127" xr:uid="{00000000-0005-0000-0000-0000ED220000}"/>
    <cellStyle name="Währung 2 2 4" xfId="1128" xr:uid="{00000000-0005-0000-0000-0000EE220000}"/>
    <cellStyle name="Währung 2 2 4 2" xfId="1129" xr:uid="{00000000-0005-0000-0000-0000EF220000}"/>
    <cellStyle name="Währung 2 2 5" xfId="1130" xr:uid="{00000000-0005-0000-0000-0000F0220000}"/>
    <cellStyle name="Währung 2 2 6" xfId="9707" xr:uid="{C52086ED-A883-4029-88E4-DB0388F5E078}"/>
    <cellStyle name="Währung 2 3" xfId="1131" xr:uid="{00000000-0005-0000-0000-0000F1220000}"/>
    <cellStyle name="Währung 2 3 2" xfId="8986" xr:uid="{00000000-0005-0000-0000-0000F2220000}"/>
    <cellStyle name="Währung 2 3 2 2" xfId="8987" xr:uid="{00000000-0005-0000-0000-0000F3220000}"/>
    <cellStyle name="Währung 2 3 3" xfId="8988" xr:uid="{00000000-0005-0000-0000-0000F4220000}"/>
    <cellStyle name="Währung 2 3 3 2" xfId="8989" xr:uid="{00000000-0005-0000-0000-0000F5220000}"/>
    <cellStyle name="Währung 2 3 4" xfId="8990" xr:uid="{00000000-0005-0000-0000-0000F6220000}"/>
    <cellStyle name="Währung 2 4" xfId="1132" xr:uid="{00000000-0005-0000-0000-0000F7220000}"/>
    <cellStyle name="Währung 2 4 2" xfId="8991" xr:uid="{00000000-0005-0000-0000-0000F8220000}"/>
    <cellStyle name="Währung 2 5" xfId="1133" xr:uid="{00000000-0005-0000-0000-0000F9220000}"/>
    <cellStyle name="Währung 2 5 2" xfId="8992" xr:uid="{00000000-0005-0000-0000-0000FA220000}"/>
    <cellStyle name="Währung 2 6" xfId="8993" xr:uid="{00000000-0005-0000-0000-0000FB220000}"/>
    <cellStyle name="Währung 2 7" xfId="9348" xr:uid="{4CAF5105-3DF2-4F48-AD24-9EEA164F10C4}"/>
    <cellStyle name="Währung 3" xfId="914" xr:uid="{00000000-0005-0000-0000-0000FC220000}"/>
    <cellStyle name="Währung 3 2" xfId="1134" xr:uid="{00000000-0005-0000-0000-0000FD220000}"/>
    <cellStyle name="Währung 3 2 2" xfId="1135" xr:uid="{00000000-0005-0000-0000-0000FE220000}"/>
    <cellStyle name="Währung 3 2 3" xfId="1136" xr:uid="{00000000-0005-0000-0000-0000FF220000}"/>
    <cellStyle name="Währung 3 2 3 2" xfId="1169" xr:uid="{00000000-0005-0000-0000-000000230000}"/>
    <cellStyle name="Währung 3 2 4" xfId="1137" xr:uid="{00000000-0005-0000-0000-000001230000}"/>
    <cellStyle name="Währung 3 2 4 2" xfId="1170" xr:uid="{00000000-0005-0000-0000-000002230000}"/>
    <cellStyle name="Währung 3 2 5" xfId="1138" xr:uid="{00000000-0005-0000-0000-000003230000}"/>
    <cellStyle name="Währung 3 3" xfId="1139" xr:uid="{00000000-0005-0000-0000-000004230000}"/>
    <cellStyle name="Währung 3 4" xfId="1140" xr:uid="{00000000-0005-0000-0000-000005230000}"/>
    <cellStyle name="Währung 3 5" xfId="1171" xr:uid="{00000000-0005-0000-0000-000006230000}"/>
    <cellStyle name="Währung 4" xfId="1141" xr:uid="{00000000-0005-0000-0000-000007230000}"/>
    <cellStyle name="Währung 4 2" xfId="1142" xr:uid="{00000000-0005-0000-0000-000008230000}"/>
    <cellStyle name="Währung 4 2 2" xfId="1143" xr:uid="{00000000-0005-0000-0000-000009230000}"/>
    <cellStyle name="Währung 4 2 2 2" xfId="1172" xr:uid="{00000000-0005-0000-0000-00000A230000}"/>
    <cellStyle name="Währung 4 2 3" xfId="1144" xr:uid="{00000000-0005-0000-0000-00000B230000}"/>
    <cellStyle name="Währung 4 2 4" xfId="1145" xr:uid="{00000000-0005-0000-0000-00000C230000}"/>
    <cellStyle name="Währung 4 3" xfId="1173" xr:uid="{00000000-0005-0000-0000-00000D230000}"/>
    <cellStyle name="Währung 5" xfId="900" xr:uid="{00000000-0005-0000-0000-00000E230000}"/>
    <cellStyle name="Währung 5 2" xfId="1146" xr:uid="{00000000-0005-0000-0000-00000F230000}"/>
    <cellStyle name="Währung 5 2 2" xfId="9708" xr:uid="{4F374E0C-0B01-42C2-8DA5-BD74BC87535D}"/>
    <cellStyle name="Währung 5 3" xfId="1147" xr:uid="{00000000-0005-0000-0000-000010230000}"/>
    <cellStyle name="Währung 5 3 2" xfId="1174" xr:uid="{00000000-0005-0000-0000-000011230000}"/>
    <cellStyle name="Währung 5 4" xfId="1148" xr:uid="{00000000-0005-0000-0000-000012230000}"/>
    <cellStyle name="Währung 5 4 2" xfId="1175" xr:uid="{00000000-0005-0000-0000-000013230000}"/>
    <cellStyle name="Währung 5 5" xfId="1149" xr:uid="{00000000-0005-0000-0000-000014230000}"/>
    <cellStyle name="Währung 5 6" xfId="1150" xr:uid="{00000000-0005-0000-0000-000015230000}"/>
    <cellStyle name="Währung 5 7" xfId="9349" xr:uid="{45372B17-AE57-4404-A74F-4B350DFC03AE}"/>
    <cellStyle name="Währung 6" xfId="1151" xr:uid="{00000000-0005-0000-0000-000016230000}"/>
    <cellStyle name="Währung 6 2" xfId="1152" xr:uid="{00000000-0005-0000-0000-000017230000}"/>
    <cellStyle name="Währung 6 2 2" xfId="1176" xr:uid="{00000000-0005-0000-0000-000018230000}"/>
    <cellStyle name="Währung 6 3" xfId="1153" xr:uid="{00000000-0005-0000-0000-000019230000}"/>
    <cellStyle name="Währung 6 4" xfId="1154" xr:uid="{00000000-0005-0000-0000-00001A230000}"/>
    <cellStyle name="Währung 7" xfId="1155" xr:uid="{00000000-0005-0000-0000-00001B230000}"/>
    <cellStyle name="Währung 8" xfId="1156" xr:uid="{00000000-0005-0000-0000-00001C230000}"/>
    <cellStyle name="Währung 9" xfId="1163" xr:uid="{00000000-0005-0000-0000-00001D230000}"/>
    <cellStyle name="Währung 9 2" xfId="9712" xr:uid="{C22EC070-C750-4472-83A4-10DF7B59CA31}"/>
    <cellStyle name="Warnender Text 2" xfId="1157" xr:uid="{00000000-0005-0000-0000-00001E230000}"/>
    <cellStyle name="Warnender Text 3" xfId="1158" xr:uid="{00000000-0005-0000-0000-00001F230000}"/>
    <cellStyle name="Warning Text 2" xfId="901" xr:uid="{00000000-0005-0000-0000-000020230000}"/>
    <cellStyle name="Zahl,00" xfId="902" xr:uid="{00000000-0005-0000-0000-000021230000}"/>
    <cellStyle name="Zelle überprüfen 2" xfId="1159" xr:uid="{00000000-0005-0000-0000-000022230000}"/>
    <cellStyle name="Zelle überprüfen 3" xfId="1160" xr:uid="{00000000-0005-0000-0000-000023230000}"/>
  </cellStyles>
  <dxfs count="26">
    <dxf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633214</xdr:colOff>
      <xdr:row>8</xdr:row>
      <xdr:rowOff>0</xdr:rowOff>
    </xdr:from>
    <xdr:ext cx="184730" cy="468013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F6A49D0-1A01-443D-BB7A-0A2B7D3BD691}"/>
            </a:ext>
          </a:extLst>
        </xdr:cNvPr>
        <xdr:cNvSpPr/>
      </xdr:nvSpPr>
      <xdr:spPr>
        <a:xfrm>
          <a:off x="6376789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17167</xdr:colOff>
      <xdr:row>8</xdr:row>
      <xdr:rowOff>0</xdr:rowOff>
    </xdr:from>
    <xdr:ext cx="184730" cy="468013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61EB65E7-5668-4F91-90DE-F46E1CC79ADF}"/>
            </a:ext>
          </a:extLst>
        </xdr:cNvPr>
        <xdr:cNvSpPr/>
      </xdr:nvSpPr>
      <xdr:spPr>
        <a:xfrm>
          <a:off x="6389392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8</xdr:row>
      <xdr:rowOff>0</xdr:rowOff>
    </xdr:from>
    <xdr:ext cx="184730" cy="468013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54BB1973-692D-4ADE-93A3-A1964651C7F4}"/>
            </a:ext>
          </a:extLst>
        </xdr:cNvPr>
        <xdr:cNvSpPr/>
      </xdr:nvSpPr>
      <xdr:spPr>
        <a:xfrm>
          <a:off x="3948094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10</xdr:col>
      <xdr:colOff>447261</xdr:colOff>
      <xdr:row>7</xdr:row>
      <xdr:rowOff>670891</xdr:rowOff>
    </xdr:from>
    <xdr:ext cx="184730" cy="937629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E00C018E-043E-497A-ACC2-C8FAD75E169E}"/>
            </a:ext>
          </a:extLst>
        </xdr:cNvPr>
        <xdr:cNvSpPr/>
      </xdr:nvSpPr>
      <xdr:spPr>
        <a:xfrm>
          <a:off x="8429211" y="1642441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595294</xdr:colOff>
      <xdr:row>8</xdr:row>
      <xdr:rowOff>0</xdr:rowOff>
    </xdr:from>
    <xdr:ext cx="184730" cy="468013"/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843AD16A-A602-4D4D-861E-28CD522987BE}"/>
            </a:ext>
          </a:extLst>
        </xdr:cNvPr>
        <xdr:cNvSpPr/>
      </xdr:nvSpPr>
      <xdr:spPr>
        <a:xfrm>
          <a:off x="6376969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D5936C55-66DE-49B3-A4A6-66F39C73DC6E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A9443D69-D630-4040-8842-4A68E77A244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B00B1C7D-7F31-405B-BBF7-C0292BB1E90C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8C456C71-1F3C-40DD-A476-363E9734926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9F3BF0BD-143E-462D-927D-B4CCABD6C3E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26F937A3-A302-47B8-8433-82169551AF62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744267A3-D61D-4EB4-B2A9-C372A5126032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3A2DC21B-0C43-4D60-834A-CD4A997A621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D5688ED9-EEEB-42BD-9F56-EA25BCBE3F9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6040A0B1-FB5A-4805-93EF-20FE4FD988F5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3CE2AFA5-0D3D-491E-AF25-6CC16E728BE5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B0D3FB59-060B-46B6-AA12-1F865F503DB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E973D8F5-B9D0-4628-96E9-C5605F24EC28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C36456A2-D5EA-4A22-8479-60B68570AAEC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CB15EC2D-968A-4003-8EAA-FA7527D09C9A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9DD266D9-F7C7-4D97-A2EB-5BEF32C1E2DD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6C468B15-89DD-44C7-8D81-8FD737F83C77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9C69B895-8208-45A6-B76B-B364D88CD686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61F52D9C-213B-42F5-A1C3-A0E3E8F3A73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BFE68513-9CAF-4F1D-8D3E-49C3F095E355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A6E94B3B-7DA4-445D-9928-E03BBFDB7B41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4E2A86DC-BC63-4A32-9D98-99A56FA080AB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29" name="Rechteck 28">
          <a:extLst>
            <a:ext uri="{FF2B5EF4-FFF2-40B4-BE49-F238E27FC236}">
              <a16:creationId xmlns:a16="http://schemas.microsoft.com/office/drawing/2014/main" id="{C4897A58-0BAE-485B-B7FB-8BE4B95EFD61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0" name="Rechteck 29">
          <a:extLst>
            <a:ext uri="{FF2B5EF4-FFF2-40B4-BE49-F238E27FC236}">
              <a16:creationId xmlns:a16="http://schemas.microsoft.com/office/drawing/2014/main" id="{C4174FAD-5CA9-477E-9224-D45BDA3BBE34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1" name="Rechteck 30">
          <a:extLst>
            <a:ext uri="{FF2B5EF4-FFF2-40B4-BE49-F238E27FC236}">
              <a16:creationId xmlns:a16="http://schemas.microsoft.com/office/drawing/2014/main" id="{247E05E3-A3B6-42B1-81CA-FAB46B2C7594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2" name="Rechteck 31">
          <a:extLst>
            <a:ext uri="{FF2B5EF4-FFF2-40B4-BE49-F238E27FC236}">
              <a16:creationId xmlns:a16="http://schemas.microsoft.com/office/drawing/2014/main" id="{999BC019-653D-4290-ACEC-8C4CBB02870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3" name="Rechteck 32">
          <a:extLst>
            <a:ext uri="{FF2B5EF4-FFF2-40B4-BE49-F238E27FC236}">
              <a16:creationId xmlns:a16="http://schemas.microsoft.com/office/drawing/2014/main" id="{56C137C4-103C-4B1A-847D-F14E7D4DBB8A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4" name="Rechteck 33">
          <a:extLst>
            <a:ext uri="{FF2B5EF4-FFF2-40B4-BE49-F238E27FC236}">
              <a16:creationId xmlns:a16="http://schemas.microsoft.com/office/drawing/2014/main" id="{1132A49F-6440-4CCD-AB7D-9450344A485F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5" name="Rechteck 34">
          <a:extLst>
            <a:ext uri="{FF2B5EF4-FFF2-40B4-BE49-F238E27FC236}">
              <a16:creationId xmlns:a16="http://schemas.microsoft.com/office/drawing/2014/main" id="{81CE237F-4113-4774-A4D3-85FC0E4C96CA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6" name="Rechteck 35">
          <a:extLst>
            <a:ext uri="{FF2B5EF4-FFF2-40B4-BE49-F238E27FC236}">
              <a16:creationId xmlns:a16="http://schemas.microsoft.com/office/drawing/2014/main" id="{D480736C-A4B4-4B4A-9E45-AD88E1B623D7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7" name="Rechteck 36">
          <a:extLst>
            <a:ext uri="{FF2B5EF4-FFF2-40B4-BE49-F238E27FC236}">
              <a16:creationId xmlns:a16="http://schemas.microsoft.com/office/drawing/2014/main" id="{E139579C-07E0-40B1-8119-FE57F2CAE8DA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8" name="Rechteck 37">
          <a:extLst>
            <a:ext uri="{FF2B5EF4-FFF2-40B4-BE49-F238E27FC236}">
              <a16:creationId xmlns:a16="http://schemas.microsoft.com/office/drawing/2014/main" id="{C1318FC3-81CA-4746-A48E-D8C030B0256C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39" name="Rechteck 38">
          <a:extLst>
            <a:ext uri="{FF2B5EF4-FFF2-40B4-BE49-F238E27FC236}">
              <a16:creationId xmlns:a16="http://schemas.microsoft.com/office/drawing/2014/main" id="{4962E202-FE04-43DD-BCDD-7365C4FA4F2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0" name="Rechteck 39">
          <a:extLst>
            <a:ext uri="{FF2B5EF4-FFF2-40B4-BE49-F238E27FC236}">
              <a16:creationId xmlns:a16="http://schemas.microsoft.com/office/drawing/2014/main" id="{C9479553-D7D1-49FD-A3B5-FFD6BB09EB7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1" name="Rechteck 40">
          <a:extLst>
            <a:ext uri="{FF2B5EF4-FFF2-40B4-BE49-F238E27FC236}">
              <a16:creationId xmlns:a16="http://schemas.microsoft.com/office/drawing/2014/main" id="{E42E77DB-E6EA-4CB7-A255-A8C7D871112E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2" name="Rechteck 41">
          <a:extLst>
            <a:ext uri="{FF2B5EF4-FFF2-40B4-BE49-F238E27FC236}">
              <a16:creationId xmlns:a16="http://schemas.microsoft.com/office/drawing/2014/main" id="{3E6B87EA-70CF-4F33-85E1-B30D5BFBD20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3" name="Rechteck 42">
          <a:extLst>
            <a:ext uri="{FF2B5EF4-FFF2-40B4-BE49-F238E27FC236}">
              <a16:creationId xmlns:a16="http://schemas.microsoft.com/office/drawing/2014/main" id="{254C126E-4D24-4BAF-AA1D-6B52FC7B7908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4" name="Rechteck 43">
          <a:extLst>
            <a:ext uri="{FF2B5EF4-FFF2-40B4-BE49-F238E27FC236}">
              <a16:creationId xmlns:a16="http://schemas.microsoft.com/office/drawing/2014/main" id="{EFC9BE0E-D6AA-4F7F-B273-EE5FF18AD9F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5" name="Rechteck 44">
          <a:extLst>
            <a:ext uri="{FF2B5EF4-FFF2-40B4-BE49-F238E27FC236}">
              <a16:creationId xmlns:a16="http://schemas.microsoft.com/office/drawing/2014/main" id="{A2D337A1-B68A-4A6D-9C4E-E61C6CEF9B3D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6" name="Rechteck 45">
          <a:extLst>
            <a:ext uri="{FF2B5EF4-FFF2-40B4-BE49-F238E27FC236}">
              <a16:creationId xmlns:a16="http://schemas.microsoft.com/office/drawing/2014/main" id="{62664449-6CCD-4CA3-AC64-5B692E8D9145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7" name="Rechteck 46">
          <a:extLst>
            <a:ext uri="{FF2B5EF4-FFF2-40B4-BE49-F238E27FC236}">
              <a16:creationId xmlns:a16="http://schemas.microsoft.com/office/drawing/2014/main" id="{6DECB32E-6FC7-4381-9332-44E9F4215EA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8" name="Rechteck 47">
          <a:extLst>
            <a:ext uri="{FF2B5EF4-FFF2-40B4-BE49-F238E27FC236}">
              <a16:creationId xmlns:a16="http://schemas.microsoft.com/office/drawing/2014/main" id="{E7E02525-4940-4E5A-8BB5-AD2430A09C3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49" name="Rechteck 48">
          <a:extLst>
            <a:ext uri="{FF2B5EF4-FFF2-40B4-BE49-F238E27FC236}">
              <a16:creationId xmlns:a16="http://schemas.microsoft.com/office/drawing/2014/main" id="{D44C6BAD-4FC0-4EDA-B8BD-F24F11B8BA50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0" name="Rechteck 49">
          <a:extLst>
            <a:ext uri="{FF2B5EF4-FFF2-40B4-BE49-F238E27FC236}">
              <a16:creationId xmlns:a16="http://schemas.microsoft.com/office/drawing/2014/main" id="{FB5EC1A6-344C-4FAD-90D4-FD886CCCB54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1" name="Rechteck 50">
          <a:extLst>
            <a:ext uri="{FF2B5EF4-FFF2-40B4-BE49-F238E27FC236}">
              <a16:creationId xmlns:a16="http://schemas.microsoft.com/office/drawing/2014/main" id="{DB80F650-4876-4A16-BEF9-81099487903E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2" name="Rechteck 51">
          <a:extLst>
            <a:ext uri="{FF2B5EF4-FFF2-40B4-BE49-F238E27FC236}">
              <a16:creationId xmlns:a16="http://schemas.microsoft.com/office/drawing/2014/main" id="{081D954C-BF11-4FB0-9967-D4698177C007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3" name="Rechteck 52">
          <a:extLst>
            <a:ext uri="{FF2B5EF4-FFF2-40B4-BE49-F238E27FC236}">
              <a16:creationId xmlns:a16="http://schemas.microsoft.com/office/drawing/2014/main" id="{F7EA19CF-D74B-4718-BA14-66A4BDE191D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4" name="Rechteck 53">
          <a:extLst>
            <a:ext uri="{FF2B5EF4-FFF2-40B4-BE49-F238E27FC236}">
              <a16:creationId xmlns:a16="http://schemas.microsoft.com/office/drawing/2014/main" id="{E1298DFE-E7F2-4603-8C0D-D8644ABADB36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5" name="Rechteck 54">
          <a:extLst>
            <a:ext uri="{FF2B5EF4-FFF2-40B4-BE49-F238E27FC236}">
              <a16:creationId xmlns:a16="http://schemas.microsoft.com/office/drawing/2014/main" id="{94CCD4FA-B1D5-4FF4-87D0-4C85C994C3C7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6" name="Rechteck 55">
          <a:extLst>
            <a:ext uri="{FF2B5EF4-FFF2-40B4-BE49-F238E27FC236}">
              <a16:creationId xmlns:a16="http://schemas.microsoft.com/office/drawing/2014/main" id="{87500CCA-2817-4FCA-A844-2E3F59BDEBC0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7" name="Rechteck 56">
          <a:extLst>
            <a:ext uri="{FF2B5EF4-FFF2-40B4-BE49-F238E27FC236}">
              <a16:creationId xmlns:a16="http://schemas.microsoft.com/office/drawing/2014/main" id="{88C9488F-72AE-4E08-9D9D-9048BEEC93F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8" name="Rechteck 57">
          <a:extLst>
            <a:ext uri="{FF2B5EF4-FFF2-40B4-BE49-F238E27FC236}">
              <a16:creationId xmlns:a16="http://schemas.microsoft.com/office/drawing/2014/main" id="{5D1BD57A-913A-4ED8-8A47-6427032CC78D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59" name="Rechteck 58">
          <a:extLst>
            <a:ext uri="{FF2B5EF4-FFF2-40B4-BE49-F238E27FC236}">
              <a16:creationId xmlns:a16="http://schemas.microsoft.com/office/drawing/2014/main" id="{98E7724D-5467-4205-B543-F8E6EA49C510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0" name="Rechteck 59">
          <a:extLst>
            <a:ext uri="{FF2B5EF4-FFF2-40B4-BE49-F238E27FC236}">
              <a16:creationId xmlns:a16="http://schemas.microsoft.com/office/drawing/2014/main" id="{936F0F93-F531-4613-BB85-386F2FA90CE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1" name="Rechteck 60">
          <a:extLst>
            <a:ext uri="{FF2B5EF4-FFF2-40B4-BE49-F238E27FC236}">
              <a16:creationId xmlns:a16="http://schemas.microsoft.com/office/drawing/2014/main" id="{57BD3521-3BBE-4918-A606-0C4CECB9D75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2" name="Rechteck 61">
          <a:extLst>
            <a:ext uri="{FF2B5EF4-FFF2-40B4-BE49-F238E27FC236}">
              <a16:creationId xmlns:a16="http://schemas.microsoft.com/office/drawing/2014/main" id="{E228E512-9E85-46D4-ADF0-0BF1F5074846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3" name="Rechteck 62">
          <a:extLst>
            <a:ext uri="{FF2B5EF4-FFF2-40B4-BE49-F238E27FC236}">
              <a16:creationId xmlns:a16="http://schemas.microsoft.com/office/drawing/2014/main" id="{75667F76-9742-4480-AEE8-C7F612E76E28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4" name="Rechteck 63">
          <a:extLst>
            <a:ext uri="{FF2B5EF4-FFF2-40B4-BE49-F238E27FC236}">
              <a16:creationId xmlns:a16="http://schemas.microsoft.com/office/drawing/2014/main" id="{5BC80FE7-051F-4018-B6D4-242044EF5372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5" name="Rechteck 64">
          <a:extLst>
            <a:ext uri="{FF2B5EF4-FFF2-40B4-BE49-F238E27FC236}">
              <a16:creationId xmlns:a16="http://schemas.microsoft.com/office/drawing/2014/main" id="{81C99C1A-B5C4-4009-BE00-9DAFB1BDA014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6" name="Rechteck 65">
          <a:extLst>
            <a:ext uri="{FF2B5EF4-FFF2-40B4-BE49-F238E27FC236}">
              <a16:creationId xmlns:a16="http://schemas.microsoft.com/office/drawing/2014/main" id="{EEEF9B1F-11F3-4343-BE26-AF015EA6BBE7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7" name="Rechteck 66">
          <a:extLst>
            <a:ext uri="{FF2B5EF4-FFF2-40B4-BE49-F238E27FC236}">
              <a16:creationId xmlns:a16="http://schemas.microsoft.com/office/drawing/2014/main" id="{C548F7E5-D4F5-4DBB-933B-B05F251DA149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8" name="Rechteck 67">
          <a:extLst>
            <a:ext uri="{FF2B5EF4-FFF2-40B4-BE49-F238E27FC236}">
              <a16:creationId xmlns:a16="http://schemas.microsoft.com/office/drawing/2014/main" id="{4851D731-719B-4827-94E1-1625BA26D498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69" name="Rechteck 68">
          <a:extLst>
            <a:ext uri="{FF2B5EF4-FFF2-40B4-BE49-F238E27FC236}">
              <a16:creationId xmlns:a16="http://schemas.microsoft.com/office/drawing/2014/main" id="{2B33A62C-FFD4-41C4-939E-D8AF7CD923C0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0" name="Rechteck 69">
          <a:extLst>
            <a:ext uri="{FF2B5EF4-FFF2-40B4-BE49-F238E27FC236}">
              <a16:creationId xmlns:a16="http://schemas.microsoft.com/office/drawing/2014/main" id="{044C2B33-B908-4BF1-B89F-187724342A41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1" name="Rechteck 70">
          <a:extLst>
            <a:ext uri="{FF2B5EF4-FFF2-40B4-BE49-F238E27FC236}">
              <a16:creationId xmlns:a16="http://schemas.microsoft.com/office/drawing/2014/main" id="{D8BC6FC9-12F7-4A05-82B6-DCB01F29BF6A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2" name="Rechteck 71">
          <a:extLst>
            <a:ext uri="{FF2B5EF4-FFF2-40B4-BE49-F238E27FC236}">
              <a16:creationId xmlns:a16="http://schemas.microsoft.com/office/drawing/2014/main" id="{576E4262-6C01-4965-8319-1156BD37E340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3" name="Rechteck 72">
          <a:extLst>
            <a:ext uri="{FF2B5EF4-FFF2-40B4-BE49-F238E27FC236}">
              <a16:creationId xmlns:a16="http://schemas.microsoft.com/office/drawing/2014/main" id="{BB847D5B-E300-4EFE-BFA8-43A73BC05B63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4" name="Rechteck 73">
          <a:extLst>
            <a:ext uri="{FF2B5EF4-FFF2-40B4-BE49-F238E27FC236}">
              <a16:creationId xmlns:a16="http://schemas.microsoft.com/office/drawing/2014/main" id="{241C36AF-1CF7-48C5-B652-4B5A1C33C9C4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5" name="Rechteck 74">
          <a:extLst>
            <a:ext uri="{FF2B5EF4-FFF2-40B4-BE49-F238E27FC236}">
              <a16:creationId xmlns:a16="http://schemas.microsoft.com/office/drawing/2014/main" id="{884766C0-856C-441A-A082-88D0A0491A4E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8</xdr:row>
      <xdr:rowOff>0</xdr:rowOff>
    </xdr:from>
    <xdr:ext cx="184730" cy="468013"/>
    <xdr:sp macro="" textlink="">
      <xdr:nvSpPr>
        <xdr:cNvPr id="76" name="Rechteck 75">
          <a:extLst>
            <a:ext uri="{FF2B5EF4-FFF2-40B4-BE49-F238E27FC236}">
              <a16:creationId xmlns:a16="http://schemas.microsoft.com/office/drawing/2014/main" id="{1DDEF84F-6901-43E7-9D0C-E792E4A15A2C}"/>
            </a:ext>
          </a:extLst>
        </xdr:cNvPr>
        <xdr:cNvSpPr/>
      </xdr:nvSpPr>
      <xdr:spPr>
        <a:xfrm>
          <a:off x="6372026" y="1666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8</xdr:row>
      <xdr:rowOff>0</xdr:rowOff>
    </xdr:from>
    <xdr:ext cx="184730" cy="937629"/>
    <xdr:sp macro="" textlink="">
      <xdr:nvSpPr>
        <xdr:cNvPr id="77" name="Rechteck 76">
          <a:extLst>
            <a:ext uri="{FF2B5EF4-FFF2-40B4-BE49-F238E27FC236}">
              <a16:creationId xmlns:a16="http://schemas.microsoft.com/office/drawing/2014/main" id="{C8CEC260-9373-48A8-BE96-63121D1F4CD9}"/>
            </a:ext>
          </a:extLst>
        </xdr:cNvPr>
        <xdr:cNvSpPr/>
      </xdr:nvSpPr>
      <xdr:spPr>
        <a:xfrm>
          <a:off x="4131945" y="166687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248</xdr:row>
      <xdr:rowOff>0</xdr:rowOff>
    </xdr:from>
    <xdr:ext cx="184730" cy="468013"/>
    <xdr:sp macro="" textlink="">
      <xdr:nvSpPr>
        <xdr:cNvPr id="78" name="Rechteck 77">
          <a:extLst>
            <a:ext uri="{FF2B5EF4-FFF2-40B4-BE49-F238E27FC236}">
              <a16:creationId xmlns:a16="http://schemas.microsoft.com/office/drawing/2014/main" id="{AC47446C-85F7-45A3-AD88-F93DD30AA23B}"/>
            </a:ext>
          </a:extLst>
        </xdr:cNvPr>
        <xdr:cNvSpPr/>
      </xdr:nvSpPr>
      <xdr:spPr>
        <a:xfrm>
          <a:off x="6376789" y="4188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246</xdr:row>
      <xdr:rowOff>0</xdr:rowOff>
    </xdr:from>
    <xdr:ext cx="184730" cy="468013"/>
    <xdr:sp macro="" textlink="">
      <xdr:nvSpPr>
        <xdr:cNvPr id="79" name="Rechteck 78">
          <a:extLst>
            <a:ext uri="{FF2B5EF4-FFF2-40B4-BE49-F238E27FC236}">
              <a16:creationId xmlns:a16="http://schemas.microsoft.com/office/drawing/2014/main" id="{9E9AB4AA-2421-49F2-9D2E-A1EBDD233171}"/>
            </a:ext>
          </a:extLst>
        </xdr:cNvPr>
        <xdr:cNvSpPr/>
      </xdr:nvSpPr>
      <xdr:spPr>
        <a:xfrm>
          <a:off x="6375104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246</xdr:row>
      <xdr:rowOff>0</xdr:rowOff>
    </xdr:from>
    <xdr:ext cx="184730" cy="468013"/>
    <xdr:sp macro="" textlink="">
      <xdr:nvSpPr>
        <xdr:cNvPr id="80" name="Rechteck 79">
          <a:extLst>
            <a:ext uri="{FF2B5EF4-FFF2-40B4-BE49-F238E27FC236}">
              <a16:creationId xmlns:a16="http://schemas.microsoft.com/office/drawing/2014/main" id="{A05C356B-2395-481D-9E9F-B894726AA986}"/>
            </a:ext>
          </a:extLst>
        </xdr:cNvPr>
        <xdr:cNvSpPr/>
      </xdr:nvSpPr>
      <xdr:spPr>
        <a:xfrm>
          <a:off x="3948094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10</xdr:col>
      <xdr:colOff>741589</xdr:colOff>
      <xdr:row>264</xdr:row>
      <xdr:rowOff>91848</xdr:rowOff>
    </xdr:from>
    <xdr:ext cx="184730" cy="937629"/>
    <xdr:sp macro="" textlink="">
      <xdr:nvSpPr>
        <xdr:cNvPr id="81" name="Rechteck 80">
          <a:extLst>
            <a:ext uri="{FF2B5EF4-FFF2-40B4-BE49-F238E27FC236}">
              <a16:creationId xmlns:a16="http://schemas.microsoft.com/office/drawing/2014/main" id="{B74E265F-4CD7-41A4-976F-379BAE55B44C}"/>
            </a:ext>
          </a:extLst>
        </xdr:cNvPr>
        <xdr:cNvSpPr/>
      </xdr:nvSpPr>
      <xdr:spPr>
        <a:xfrm>
          <a:off x="8447314" y="444116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246</xdr:row>
      <xdr:rowOff>0</xdr:rowOff>
    </xdr:from>
    <xdr:ext cx="184730" cy="468013"/>
    <xdr:sp macro="" textlink="">
      <xdr:nvSpPr>
        <xdr:cNvPr id="82" name="Rechteck 81">
          <a:extLst>
            <a:ext uri="{FF2B5EF4-FFF2-40B4-BE49-F238E27FC236}">
              <a16:creationId xmlns:a16="http://schemas.microsoft.com/office/drawing/2014/main" id="{EAED2B63-EB2F-40BC-9FED-D70FE54B0BD6}"/>
            </a:ext>
          </a:extLst>
        </xdr:cNvPr>
        <xdr:cNvSpPr/>
      </xdr:nvSpPr>
      <xdr:spPr>
        <a:xfrm>
          <a:off x="6376969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3" name="Rechteck 82">
          <a:extLst>
            <a:ext uri="{FF2B5EF4-FFF2-40B4-BE49-F238E27FC236}">
              <a16:creationId xmlns:a16="http://schemas.microsoft.com/office/drawing/2014/main" id="{3E41F47D-27C7-499C-AF67-9EF6BDC032D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4" name="Rechteck 83">
          <a:extLst>
            <a:ext uri="{FF2B5EF4-FFF2-40B4-BE49-F238E27FC236}">
              <a16:creationId xmlns:a16="http://schemas.microsoft.com/office/drawing/2014/main" id="{43C5E3E3-4DEB-4C67-BACF-1076AFBD3CCF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5" name="Rechteck 84">
          <a:extLst>
            <a:ext uri="{FF2B5EF4-FFF2-40B4-BE49-F238E27FC236}">
              <a16:creationId xmlns:a16="http://schemas.microsoft.com/office/drawing/2014/main" id="{7BFFC7C1-906D-45F0-B055-85A927553B66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6" name="Rechteck 85">
          <a:extLst>
            <a:ext uri="{FF2B5EF4-FFF2-40B4-BE49-F238E27FC236}">
              <a16:creationId xmlns:a16="http://schemas.microsoft.com/office/drawing/2014/main" id="{C5D02674-737B-4371-B78A-74D16A8EE4D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7" name="Rechteck 86">
          <a:extLst>
            <a:ext uri="{FF2B5EF4-FFF2-40B4-BE49-F238E27FC236}">
              <a16:creationId xmlns:a16="http://schemas.microsoft.com/office/drawing/2014/main" id="{000AA5F7-CE59-45D5-B697-05BFC2BF5DB9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8" name="Rechteck 87">
          <a:extLst>
            <a:ext uri="{FF2B5EF4-FFF2-40B4-BE49-F238E27FC236}">
              <a16:creationId xmlns:a16="http://schemas.microsoft.com/office/drawing/2014/main" id="{7724ED71-4605-4ADF-AB9C-01B5495A519B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89" name="Rechteck 88">
          <a:extLst>
            <a:ext uri="{FF2B5EF4-FFF2-40B4-BE49-F238E27FC236}">
              <a16:creationId xmlns:a16="http://schemas.microsoft.com/office/drawing/2014/main" id="{EA31D5BB-245F-459F-AF1B-184CFFBE40B2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0" name="Rechteck 89">
          <a:extLst>
            <a:ext uri="{FF2B5EF4-FFF2-40B4-BE49-F238E27FC236}">
              <a16:creationId xmlns:a16="http://schemas.microsoft.com/office/drawing/2014/main" id="{FAFA92DC-3B60-430B-9398-D2CB6BE1797A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1" name="Rechteck 90">
          <a:extLst>
            <a:ext uri="{FF2B5EF4-FFF2-40B4-BE49-F238E27FC236}">
              <a16:creationId xmlns:a16="http://schemas.microsoft.com/office/drawing/2014/main" id="{307151EF-8A00-45DB-87A0-F9ADB533924B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2" name="Rechteck 91">
          <a:extLst>
            <a:ext uri="{FF2B5EF4-FFF2-40B4-BE49-F238E27FC236}">
              <a16:creationId xmlns:a16="http://schemas.microsoft.com/office/drawing/2014/main" id="{C2508C53-207E-4CC2-B3AA-00D68710CC53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3" name="Rechteck 92">
          <a:extLst>
            <a:ext uri="{FF2B5EF4-FFF2-40B4-BE49-F238E27FC236}">
              <a16:creationId xmlns:a16="http://schemas.microsoft.com/office/drawing/2014/main" id="{3E50F4E1-5374-4F1B-A7D8-06E9D260039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4" name="Rechteck 93">
          <a:extLst>
            <a:ext uri="{FF2B5EF4-FFF2-40B4-BE49-F238E27FC236}">
              <a16:creationId xmlns:a16="http://schemas.microsoft.com/office/drawing/2014/main" id="{1DAE2BC7-9B1D-45E7-A2E8-19D842333CE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5" name="Rechteck 94">
          <a:extLst>
            <a:ext uri="{FF2B5EF4-FFF2-40B4-BE49-F238E27FC236}">
              <a16:creationId xmlns:a16="http://schemas.microsoft.com/office/drawing/2014/main" id="{1EDAA8FC-5DB1-4FB9-8B58-BCF200D4001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6" name="Rechteck 95">
          <a:extLst>
            <a:ext uri="{FF2B5EF4-FFF2-40B4-BE49-F238E27FC236}">
              <a16:creationId xmlns:a16="http://schemas.microsoft.com/office/drawing/2014/main" id="{44C3F0F9-ADE4-458C-84A7-5F902D2EE8B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7" name="Rechteck 96">
          <a:extLst>
            <a:ext uri="{FF2B5EF4-FFF2-40B4-BE49-F238E27FC236}">
              <a16:creationId xmlns:a16="http://schemas.microsoft.com/office/drawing/2014/main" id="{FA5797EC-D2E5-4006-9BA3-3B7A637FE803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8" name="Rechteck 97">
          <a:extLst>
            <a:ext uri="{FF2B5EF4-FFF2-40B4-BE49-F238E27FC236}">
              <a16:creationId xmlns:a16="http://schemas.microsoft.com/office/drawing/2014/main" id="{24823B1E-4E93-4CD9-83D3-70EEE4800760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99" name="Rechteck 98">
          <a:extLst>
            <a:ext uri="{FF2B5EF4-FFF2-40B4-BE49-F238E27FC236}">
              <a16:creationId xmlns:a16="http://schemas.microsoft.com/office/drawing/2014/main" id="{1051A280-3488-4FF3-B3F7-34603FECF18A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0" name="Rechteck 99">
          <a:extLst>
            <a:ext uri="{FF2B5EF4-FFF2-40B4-BE49-F238E27FC236}">
              <a16:creationId xmlns:a16="http://schemas.microsoft.com/office/drawing/2014/main" id="{A7E1CA3D-C239-45FC-A552-09CD749FA78D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1" name="Rechteck 100">
          <a:extLst>
            <a:ext uri="{FF2B5EF4-FFF2-40B4-BE49-F238E27FC236}">
              <a16:creationId xmlns:a16="http://schemas.microsoft.com/office/drawing/2014/main" id="{0E287098-A320-4731-9914-B26D65DFFFF9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2" name="Rechteck 101">
          <a:extLst>
            <a:ext uri="{FF2B5EF4-FFF2-40B4-BE49-F238E27FC236}">
              <a16:creationId xmlns:a16="http://schemas.microsoft.com/office/drawing/2014/main" id="{F290AEB6-6752-435D-B1FB-CA471880A42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3" name="Rechteck 102">
          <a:extLst>
            <a:ext uri="{FF2B5EF4-FFF2-40B4-BE49-F238E27FC236}">
              <a16:creationId xmlns:a16="http://schemas.microsoft.com/office/drawing/2014/main" id="{4102B966-3C75-4D35-810B-ED36AAED064E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4" name="Rechteck 103">
          <a:extLst>
            <a:ext uri="{FF2B5EF4-FFF2-40B4-BE49-F238E27FC236}">
              <a16:creationId xmlns:a16="http://schemas.microsoft.com/office/drawing/2014/main" id="{397A924B-9F84-4B87-BFAC-5CD140C297F9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5" name="Rechteck 104">
          <a:extLst>
            <a:ext uri="{FF2B5EF4-FFF2-40B4-BE49-F238E27FC236}">
              <a16:creationId xmlns:a16="http://schemas.microsoft.com/office/drawing/2014/main" id="{F04FFB43-C471-461B-9B08-67C7E87C5394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6" name="Rechteck 105">
          <a:extLst>
            <a:ext uri="{FF2B5EF4-FFF2-40B4-BE49-F238E27FC236}">
              <a16:creationId xmlns:a16="http://schemas.microsoft.com/office/drawing/2014/main" id="{83AE2212-5E02-4A44-9F10-14037EEA59D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7" name="Rechteck 106">
          <a:extLst>
            <a:ext uri="{FF2B5EF4-FFF2-40B4-BE49-F238E27FC236}">
              <a16:creationId xmlns:a16="http://schemas.microsoft.com/office/drawing/2014/main" id="{3A5A7D28-F723-4992-BF5A-F52EF3C35EF9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8" name="Rechteck 107">
          <a:extLst>
            <a:ext uri="{FF2B5EF4-FFF2-40B4-BE49-F238E27FC236}">
              <a16:creationId xmlns:a16="http://schemas.microsoft.com/office/drawing/2014/main" id="{F6358B1C-0E24-4B92-BE00-37A8AD167D0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09" name="Rechteck 108">
          <a:extLst>
            <a:ext uri="{FF2B5EF4-FFF2-40B4-BE49-F238E27FC236}">
              <a16:creationId xmlns:a16="http://schemas.microsoft.com/office/drawing/2014/main" id="{EA9D5E28-D832-4DBD-98DD-ABB92C84255F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0" name="Rechteck 109">
          <a:extLst>
            <a:ext uri="{FF2B5EF4-FFF2-40B4-BE49-F238E27FC236}">
              <a16:creationId xmlns:a16="http://schemas.microsoft.com/office/drawing/2014/main" id="{2A38BE61-B588-43D4-BA27-2CB07CB508BC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1" name="Rechteck 110">
          <a:extLst>
            <a:ext uri="{FF2B5EF4-FFF2-40B4-BE49-F238E27FC236}">
              <a16:creationId xmlns:a16="http://schemas.microsoft.com/office/drawing/2014/main" id="{F55302B2-AAD9-42A7-A112-88F2461F7EA6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2" name="Rechteck 111">
          <a:extLst>
            <a:ext uri="{FF2B5EF4-FFF2-40B4-BE49-F238E27FC236}">
              <a16:creationId xmlns:a16="http://schemas.microsoft.com/office/drawing/2014/main" id="{5449F8F4-8D46-4B2E-89D1-7C33A99DDA2A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3" name="Rechteck 112">
          <a:extLst>
            <a:ext uri="{FF2B5EF4-FFF2-40B4-BE49-F238E27FC236}">
              <a16:creationId xmlns:a16="http://schemas.microsoft.com/office/drawing/2014/main" id="{FF04B2D7-0CBC-49EA-B161-CAF681D77F50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4" name="Rechteck 113">
          <a:extLst>
            <a:ext uri="{FF2B5EF4-FFF2-40B4-BE49-F238E27FC236}">
              <a16:creationId xmlns:a16="http://schemas.microsoft.com/office/drawing/2014/main" id="{859B6E9F-3237-41A9-BF40-47599DB2A1B1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5" name="Rechteck 114">
          <a:extLst>
            <a:ext uri="{FF2B5EF4-FFF2-40B4-BE49-F238E27FC236}">
              <a16:creationId xmlns:a16="http://schemas.microsoft.com/office/drawing/2014/main" id="{5EF61C82-73A1-4D07-8B1D-C7D3022319C3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6" name="Rechteck 115">
          <a:extLst>
            <a:ext uri="{FF2B5EF4-FFF2-40B4-BE49-F238E27FC236}">
              <a16:creationId xmlns:a16="http://schemas.microsoft.com/office/drawing/2014/main" id="{4D4C731E-C4E5-4F26-ACA1-0D11DFBCC440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7" name="Rechteck 116">
          <a:extLst>
            <a:ext uri="{FF2B5EF4-FFF2-40B4-BE49-F238E27FC236}">
              <a16:creationId xmlns:a16="http://schemas.microsoft.com/office/drawing/2014/main" id="{8649ED91-5F11-4876-A9AF-59DF284B756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8" name="Rechteck 117">
          <a:extLst>
            <a:ext uri="{FF2B5EF4-FFF2-40B4-BE49-F238E27FC236}">
              <a16:creationId xmlns:a16="http://schemas.microsoft.com/office/drawing/2014/main" id="{9708DEB5-3756-42D6-B440-CBC2747A60C4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19" name="Rechteck 118">
          <a:extLst>
            <a:ext uri="{FF2B5EF4-FFF2-40B4-BE49-F238E27FC236}">
              <a16:creationId xmlns:a16="http://schemas.microsoft.com/office/drawing/2014/main" id="{18405761-A2B2-4972-AD39-360B7C3E6A3E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0" name="Rechteck 119">
          <a:extLst>
            <a:ext uri="{FF2B5EF4-FFF2-40B4-BE49-F238E27FC236}">
              <a16:creationId xmlns:a16="http://schemas.microsoft.com/office/drawing/2014/main" id="{D928A5C3-5F7D-4112-AAAC-CC9F87A43834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1" name="Rechteck 120">
          <a:extLst>
            <a:ext uri="{FF2B5EF4-FFF2-40B4-BE49-F238E27FC236}">
              <a16:creationId xmlns:a16="http://schemas.microsoft.com/office/drawing/2014/main" id="{B0E3DE67-65D0-422F-81A9-52A491295A96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2" name="Rechteck 121">
          <a:extLst>
            <a:ext uri="{FF2B5EF4-FFF2-40B4-BE49-F238E27FC236}">
              <a16:creationId xmlns:a16="http://schemas.microsoft.com/office/drawing/2014/main" id="{236A5E37-06B6-45C1-83DE-F404103363CA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3" name="Rechteck 122">
          <a:extLst>
            <a:ext uri="{FF2B5EF4-FFF2-40B4-BE49-F238E27FC236}">
              <a16:creationId xmlns:a16="http://schemas.microsoft.com/office/drawing/2014/main" id="{A6332AFD-0ACD-49F8-83E3-F0D9E313A7C9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4" name="Rechteck 123">
          <a:extLst>
            <a:ext uri="{FF2B5EF4-FFF2-40B4-BE49-F238E27FC236}">
              <a16:creationId xmlns:a16="http://schemas.microsoft.com/office/drawing/2014/main" id="{D7BE1683-2209-4DD6-A34D-8BE59182D36B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5" name="Rechteck 124">
          <a:extLst>
            <a:ext uri="{FF2B5EF4-FFF2-40B4-BE49-F238E27FC236}">
              <a16:creationId xmlns:a16="http://schemas.microsoft.com/office/drawing/2014/main" id="{F8228317-D215-4389-BF98-EC49830D94BF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6" name="Rechteck 125">
          <a:extLst>
            <a:ext uri="{FF2B5EF4-FFF2-40B4-BE49-F238E27FC236}">
              <a16:creationId xmlns:a16="http://schemas.microsoft.com/office/drawing/2014/main" id="{D627A04D-CC93-42B4-A555-919D1544F8B6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7" name="Rechteck 126">
          <a:extLst>
            <a:ext uri="{FF2B5EF4-FFF2-40B4-BE49-F238E27FC236}">
              <a16:creationId xmlns:a16="http://schemas.microsoft.com/office/drawing/2014/main" id="{05454C00-96AA-428E-8203-13C5A20226D1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8" name="Rechteck 127">
          <a:extLst>
            <a:ext uri="{FF2B5EF4-FFF2-40B4-BE49-F238E27FC236}">
              <a16:creationId xmlns:a16="http://schemas.microsoft.com/office/drawing/2014/main" id="{BCBB1981-A33B-4AE4-B927-C6023A47FD6D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29" name="Rechteck 128">
          <a:extLst>
            <a:ext uri="{FF2B5EF4-FFF2-40B4-BE49-F238E27FC236}">
              <a16:creationId xmlns:a16="http://schemas.microsoft.com/office/drawing/2014/main" id="{3275E549-17EF-4745-B250-73BAE8CAFDFE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0" name="Rechteck 129">
          <a:extLst>
            <a:ext uri="{FF2B5EF4-FFF2-40B4-BE49-F238E27FC236}">
              <a16:creationId xmlns:a16="http://schemas.microsoft.com/office/drawing/2014/main" id="{4D065AB5-77AE-4199-AF96-39B5F6BA0850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1" name="Rechteck 130">
          <a:extLst>
            <a:ext uri="{FF2B5EF4-FFF2-40B4-BE49-F238E27FC236}">
              <a16:creationId xmlns:a16="http://schemas.microsoft.com/office/drawing/2014/main" id="{B813BE83-D46F-4F92-B619-3BD37FADC21A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2" name="Rechteck 131">
          <a:extLst>
            <a:ext uri="{FF2B5EF4-FFF2-40B4-BE49-F238E27FC236}">
              <a16:creationId xmlns:a16="http://schemas.microsoft.com/office/drawing/2014/main" id="{9D403042-C023-44F1-BB61-38B24A999A1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3" name="Rechteck 132">
          <a:extLst>
            <a:ext uri="{FF2B5EF4-FFF2-40B4-BE49-F238E27FC236}">
              <a16:creationId xmlns:a16="http://schemas.microsoft.com/office/drawing/2014/main" id="{EB371662-5104-43CF-AD42-22BA2552B101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4" name="Rechteck 133">
          <a:extLst>
            <a:ext uri="{FF2B5EF4-FFF2-40B4-BE49-F238E27FC236}">
              <a16:creationId xmlns:a16="http://schemas.microsoft.com/office/drawing/2014/main" id="{6D8D032A-6155-4EFB-99F5-BDB86041C6FE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5" name="Rechteck 134">
          <a:extLst>
            <a:ext uri="{FF2B5EF4-FFF2-40B4-BE49-F238E27FC236}">
              <a16:creationId xmlns:a16="http://schemas.microsoft.com/office/drawing/2014/main" id="{43EF6C41-9595-4F2B-A2A3-5AD739EC307E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6" name="Rechteck 135">
          <a:extLst>
            <a:ext uri="{FF2B5EF4-FFF2-40B4-BE49-F238E27FC236}">
              <a16:creationId xmlns:a16="http://schemas.microsoft.com/office/drawing/2014/main" id="{5310A413-17D7-455C-B3BD-7BCEF9C7876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7" name="Rechteck 136">
          <a:extLst>
            <a:ext uri="{FF2B5EF4-FFF2-40B4-BE49-F238E27FC236}">
              <a16:creationId xmlns:a16="http://schemas.microsoft.com/office/drawing/2014/main" id="{D33E8D1B-5A58-4E89-A3FF-A94AC793A16C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8" name="Rechteck 137">
          <a:extLst>
            <a:ext uri="{FF2B5EF4-FFF2-40B4-BE49-F238E27FC236}">
              <a16:creationId xmlns:a16="http://schemas.microsoft.com/office/drawing/2014/main" id="{874D3A77-5907-408E-8609-24F4D5C17CA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39" name="Rechteck 138">
          <a:extLst>
            <a:ext uri="{FF2B5EF4-FFF2-40B4-BE49-F238E27FC236}">
              <a16:creationId xmlns:a16="http://schemas.microsoft.com/office/drawing/2014/main" id="{1F577C68-76A0-4AC9-A121-E9E38F9562E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0" name="Rechteck 139">
          <a:extLst>
            <a:ext uri="{FF2B5EF4-FFF2-40B4-BE49-F238E27FC236}">
              <a16:creationId xmlns:a16="http://schemas.microsoft.com/office/drawing/2014/main" id="{DB0AAF63-8E31-4A39-92D5-C13632E7EA0B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1" name="Rechteck 140">
          <a:extLst>
            <a:ext uri="{FF2B5EF4-FFF2-40B4-BE49-F238E27FC236}">
              <a16:creationId xmlns:a16="http://schemas.microsoft.com/office/drawing/2014/main" id="{C6990C5B-0C7B-464A-84D9-117DED4F955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2" name="Rechteck 141">
          <a:extLst>
            <a:ext uri="{FF2B5EF4-FFF2-40B4-BE49-F238E27FC236}">
              <a16:creationId xmlns:a16="http://schemas.microsoft.com/office/drawing/2014/main" id="{7D8EAEE1-ECD3-4632-8BCE-631BF0A9F058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3" name="Rechteck 142">
          <a:extLst>
            <a:ext uri="{FF2B5EF4-FFF2-40B4-BE49-F238E27FC236}">
              <a16:creationId xmlns:a16="http://schemas.microsoft.com/office/drawing/2014/main" id="{699160A1-95C6-4E77-8A1B-8F172B040C14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4" name="Rechteck 143">
          <a:extLst>
            <a:ext uri="{FF2B5EF4-FFF2-40B4-BE49-F238E27FC236}">
              <a16:creationId xmlns:a16="http://schemas.microsoft.com/office/drawing/2014/main" id="{F511DAFA-22F9-46AD-BD42-DC80ABFAE2C5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5" name="Rechteck 144">
          <a:extLst>
            <a:ext uri="{FF2B5EF4-FFF2-40B4-BE49-F238E27FC236}">
              <a16:creationId xmlns:a16="http://schemas.microsoft.com/office/drawing/2014/main" id="{7A056773-DE27-4041-8406-C80686EB01BC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6" name="Rechteck 145">
          <a:extLst>
            <a:ext uri="{FF2B5EF4-FFF2-40B4-BE49-F238E27FC236}">
              <a16:creationId xmlns:a16="http://schemas.microsoft.com/office/drawing/2014/main" id="{33DB00A1-D959-4ACB-A5B2-92C7EBD7B240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7" name="Rechteck 146">
          <a:extLst>
            <a:ext uri="{FF2B5EF4-FFF2-40B4-BE49-F238E27FC236}">
              <a16:creationId xmlns:a16="http://schemas.microsoft.com/office/drawing/2014/main" id="{86C41007-AF6B-47BC-90F7-6AA6A6AF0944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8" name="Rechteck 147">
          <a:extLst>
            <a:ext uri="{FF2B5EF4-FFF2-40B4-BE49-F238E27FC236}">
              <a16:creationId xmlns:a16="http://schemas.microsoft.com/office/drawing/2014/main" id="{ACCD5F53-450C-4BBD-9D56-13ACFB638F23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49" name="Rechteck 148">
          <a:extLst>
            <a:ext uri="{FF2B5EF4-FFF2-40B4-BE49-F238E27FC236}">
              <a16:creationId xmlns:a16="http://schemas.microsoft.com/office/drawing/2014/main" id="{A0398636-2C68-4CD6-A194-A98B1B7F265D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50" name="Rechteck 149">
          <a:extLst>
            <a:ext uri="{FF2B5EF4-FFF2-40B4-BE49-F238E27FC236}">
              <a16:creationId xmlns:a16="http://schemas.microsoft.com/office/drawing/2014/main" id="{45C54E60-BDEE-4029-88C8-0D2AB2FD7ADB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51" name="Rechteck 150">
          <a:extLst>
            <a:ext uri="{FF2B5EF4-FFF2-40B4-BE49-F238E27FC236}">
              <a16:creationId xmlns:a16="http://schemas.microsoft.com/office/drawing/2014/main" id="{7D0A6819-2907-4088-9CE6-72BC27887B57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246</xdr:row>
      <xdr:rowOff>0</xdr:rowOff>
    </xdr:from>
    <xdr:ext cx="184730" cy="468013"/>
    <xdr:sp macro="" textlink="">
      <xdr:nvSpPr>
        <xdr:cNvPr id="152" name="Rechteck 151">
          <a:extLst>
            <a:ext uri="{FF2B5EF4-FFF2-40B4-BE49-F238E27FC236}">
              <a16:creationId xmlns:a16="http://schemas.microsoft.com/office/drawing/2014/main" id="{D3F6A085-7B6B-4274-8CED-F21726D130FF}"/>
            </a:ext>
          </a:extLst>
        </xdr:cNvPr>
        <xdr:cNvSpPr/>
      </xdr:nvSpPr>
      <xdr:spPr>
        <a:xfrm>
          <a:off x="6372026" y="415766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247</xdr:row>
      <xdr:rowOff>45720</xdr:rowOff>
    </xdr:from>
    <xdr:ext cx="184730" cy="937629"/>
    <xdr:sp macro="" textlink="">
      <xdr:nvSpPr>
        <xdr:cNvPr id="153" name="Rechteck 152">
          <a:extLst>
            <a:ext uri="{FF2B5EF4-FFF2-40B4-BE49-F238E27FC236}">
              <a16:creationId xmlns:a16="http://schemas.microsoft.com/office/drawing/2014/main" id="{86BD17E0-1420-4AE2-9B90-9FD8FBED901F}"/>
            </a:ext>
          </a:extLst>
        </xdr:cNvPr>
        <xdr:cNvSpPr/>
      </xdr:nvSpPr>
      <xdr:spPr>
        <a:xfrm>
          <a:off x="4131945" y="4177474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129</xdr:row>
      <xdr:rowOff>14288</xdr:rowOff>
    </xdr:from>
    <xdr:ext cx="184730" cy="468013"/>
    <xdr:sp macro="" textlink="">
      <xdr:nvSpPr>
        <xdr:cNvPr id="154" name="Rechteck 153">
          <a:extLst>
            <a:ext uri="{FF2B5EF4-FFF2-40B4-BE49-F238E27FC236}">
              <a16:creationId xmlns:a16="http://schemas.microsoft.com/office/drawing/2014/main" id="{83732B63-831F-43A9-B7AF-9C96181CF4F1}"/>
            </a:ext>
          </a:extLst>
        </xdr:cNvPr>
        <xdr:cNvSpPr/>
      </xdr:nvSpPr>
      <xdr:spPr>
        <a:xfrm>
          <a:off x="6376789" y="201025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127</xdr:row>
      <xdr:rowOff>0</xdr:rowOff>
    </xdr:from>
    <xdr:ext cx="184730" cy="468013"/>
    <xdr:sp macro="" textlink="">
      <xdr:nvSpPr>
        <xdr:cNvPr id="155" name="Rechteck 154">
          <a:extLst>
            <a:ext uri="{FF2B5EF4-FFF2-40B4-BE49-F238E27FC236}">
              <a16:creationId xmlns:a16="http://schemas.microsoft.com/office/drawing/2014/main" id="{3EFD12C9-CE7C-42A8-B27B-877170B62DCF}"/>
            </a:ext>
          </a:extLst>
        </xdr:cNvPr>
        <xdr:cNvSpPr/>
      </xdr:nvSpPr>
      <xdr:spPr>
        <a:xfrm>
          <a:off x="6375104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127</xdr:row>
      <xdr:rowOff>0</xdr:rowOff>
    </xdr:from>
    <xdr:ext cx="184730" cy="468013"/>
    <xdr:sp macro="" textlink="">
      <xdr:nvSpPr>
        <xdr:cNvPr id="156" name="Rechteck 155">
          <a:extLst>
            <a:ext uri="{FF2B5EF4-FFF2-40B4-BE49-F238E27FC236}">
              <a16:creationId xmlns:a16="http://schemas.microsoft.com/office/drawing/2014/main" id="{60D51366-4011-4F36-BA8D-9BAFBC24847F}"/>
            </a:ext>
          </a:extLst>
        </xdr:cNvPr>
        <xdr:cNvSpPr/>
      </xdr:nvSpPr>
      <xdr:spPr>
        <a:xfrm>
          <a:off x="3948094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0</xdr:colOff>
      <xdr:row>128</xdr:row>
      <xdr:rowOff>45720</xdr:rowOff>
    </xdr:from>
    <xdr:ext cx="184730" cy="937629"/>
    <xdr:sp macro="" textlink="">
      <xdr:nvSpPr>
        <xdr:cNvPr id="157" name="Rechteck 156">
          <a:extLst>
            <a:ext uri="{FF2B5EF4-FFF2-40B4-BE49-F238E27FC236}">
              <a16:creationId xmlns:a16="http://schemas.microsoft.com/office/drawing/2014/main" id="{E7419291-AA76-45D9-8452-C8908E9EFA0E}"/>
            </a:ext>
          </a:extLst>
        </xdr:cNvPr>
        <xdr:cNvSpPr/>
      </xdr:nvSpPr>
      <xdr:spPr>
        <a:xfrm>
          <a:off x="8448675" y="1998154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127</xdr:row>
      <xdr:rowOff>0</xdr:rowOff>
    </xdr:from>
    <xdr:ext cx="184730" cy="468013"/>
    <xdr:sp macro="" textlink="">
      <xdr:nvSpPr>
        <xdr:cNvPr id="158" name="Rechteck 157">
          <a:extLst>
            <a:ext uri="{FF2B5EF4-FFF2-40B4-BE49-F238E27FC236}">
              <a16:creationId xmlns:a16="http://schemas.microsoft.com/office/drawing/2014/main" id="{DF2F949A-7EFC-447D-B106-667FBA880F30}"/>
            </a:ext>
          </a:extLst>
        </xdr:cNvPr>
        <xdr:cNvSpPr/>
      </xdr:nvSpPr>
      <xdr:spPr>
        <a:xfrm>
          <a:off x="6376969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59" name="Rechteck 158">
          <a:extLst>
            <a:ext uri="{FF2B5EF4-FFF2-40B4-BE49-F238E27FC236}">
              <a16:creationId xmlns:a16="http://schemas.microsoft.com/office/drawing/2014/main" id="{262357F1-3BD3-4269-9D94-58907A0229A3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0" name="Rechteck 159">
          <a:extLst>
            <a:ext uri="{FF2B5EF4-FFF2-40B4-BE49-F238E27FC236}">
              <a16:creationId xmlns:a16="http://schemas.microsoft.com/office/drawing/2014/main" id="{62B0A2F4-5124-4F73-AA49-A2FBEB0112F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1" name="Rechteck 160">
          <a:extLst>
            <a:ext uri="{FF2B5EF4-FFF2-40B4-BE49-F238E27FC236}">
              <a16:creationId xmlns:a16="http://schemas.microsoft.com/office/drawing/2014/main" id="{4A9650B6-27FB-4A2A-BC41-C3AB7BA60B5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2" name="Rechteck 161">
          <a:extLst>
            <a:ext uri="{FF2B5EF4-FFF2-40B4-BE49-F238E27FC236}">
              <a16:creationId xmlns:a16="http://schemas.microsoft.com/office/drawing/2014/main" id="{8D6F5A28-4436-4CBB-A308-76B0FF62472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3" name="Rechteck 162">
          <a:extLst>
            <a:ext uri="{FF2B5EF4-FFF2-40B4-BE49-F238E27FC236}">
              <a16:creationId xmlns:a16="http://schemas.microsoft.com/office/drawing/2014/main" id="{AB2A0403-FD68-4A71-8B83-E090D92A78E7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4" name="Rechteck 163">
          <a:extLst>
            <a:ext uri="{FF2B5EF4-FFF2-40B4-BE49-F238E27FC236}">
              <a16:creationId xmlns:a16="http://schemas.microsoft.com/office/drawing/2014/main" id="{F7A7E571-A3E1-4C65-B278-D9DCE4EEC907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5" name="Rechteck 164">
          <a:extLst>
            <a:ext uri="{FF2B5EF4-FFF2-40B4-BE49-F238E27FC236}">
              <a16:creationId xmlns:a16="http://schemas.microsoft.com/office/drawing/2014/main" id="{62693207-A5F1-49F9-811C-2ED68E93742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6" name="Rechteck 165">
          <a:extLst>
            <a:ext uri="{FF2B5EF4-FFF2-40B4-BE49-F238E27FC236}">
              <a16:creationId xmlns:a16="http://schemas.microsoft.com/office/drawing/2014/main" id="{E8904F70-D538-4074-A69E-47A8787EC45D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7" name="Rechteck 166">
          <a:extLst>
            <a:ext uri="{FF2B5EF4-FFF2-40B4-BE49-F238E27FC236}">
              <a16:creationId xmlns:a16="http://schemas.microsoft.com/office/drawing/2014/main" id="{231BAC9A-420A-44C5-8834-2966B37B8FFD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8" name="Rechteck 167">
          <a:extLst>
            <a:ext uri="{FF2B5EF4-FFF2-40B4-BE49-F238E27FC236}">
              <a16:creationId xmlns:a16="http://schemas.microsoft.com/office/drawing/2014/main" id="{2F5B5D42-C3F7-453F-82EC-32D7620E2A85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69" name="Rechteck 168">
          <a:extLst>
            <a:ext uri="{FF2B5EF4-FFF2-40B4-BE49-F238E27FC236}">
              <a16:creationId xmlns:a16="http://schemas.microsoft.com/office/drawing/2014/main" id="{52BBBC9C-8F2C-4C51-9136-7F18417A23DB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0" name="Rechteck 169">
          <a:extLst>
            <a:ext uri="{FF2B5EF4-FFF2-40B4-BE49-F238E27FC236}">
              <a16:creationId xmlns:a16="http://schemas.microsoft.com/office/drawing/2014/main" id="{54FCD2A1-0799-4403-8112-5D18FAC3CEBD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1" name="Rechteck 170">
          <a:extLst>
            <a:ext uri="{FF2B5EF4-FFF2-40B4-BE49-F238E27FC236}">
              <a16:creationId xmlns:a16="http://schemas.microsoft.com/office/drawing/2014/main" id="{7B329412-7832-4365-8C26-CED6FF625D5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2" name="Rechteck 171">
          <a:extLst>
            <a:ext uri="{FF2B5EF4-FFF2-40B4-BE49-F238E27FC236}">
              <a16:creationId xmlns:a16="http://schemas.microsoft.com/office/drawing/2014/main" id="{267A4C58-3594-46B2-96A8-53063053E96D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3" name="Rechteck 172">
          <a:extLst>
            <a:ext uri="{FF2B5EF4-FFF2-40B4-BE49-F238E27FC236}">
              <a16:creationId xmlns:a16="http://schemas.microsoft.com/office/drawing/2014/main" id="{7324B47C-D18A-4319-BF35-86EBFBC6AA0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4" name="Rechteck 173">
          <a:extLst>
            <a:ext uri="{FF2B5EF4-FFF2-40B4-BE49-F238E27FC236}">
              <a16:creationId xmlns:a16="http://schemas.microsoft.com/office/drawing/2014/main" id="{D778B24E-ED0C-4438-AB88-91D952B580FB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5" name="Rechteck 174">
          <a:extLst>
            <a:ext uri="{FF2B5EF4-FFF2-40B4-BE49-F238E27FC236}">
              <a16:creationId xmlns:a16="http://schemas.microsoft.com/office/drawing/2014/main" id="{F86BC0CC-E459-495D-BC06-4683723FBA6A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6" name="Rechteck 175">
          <a:extLst>
            <a:ext uri="{FF2B5EF4-FFF2-40B4-BE49-F238E27FC236}">
              <a16:creationId xmlns:a16="http://schemas.microsoft.com/office/drawing/2014/main" id="{0BEEFB12-AE3D-429B-B046-3B5E9834B410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7" name="Rechteck 176">
          <a:extLst>
            <a:ext uri="{FF2B5EF4-FFF2-40B4-BE49-F238E27FC236}">
              <a16:creationId xmlns:a16="http://schemas.microsoft.com/office/drawing/2014/main" id="{A608B5DD-5E72-42FC-BD31-903EA42933C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8" name="Rechteck 177">
          <a:extLst>
            <a:ext uri="{FF2B5EF4-FFF2-40B4-BE49-F238E27FC236}">
              <a16:creationId xmlns:a16="http://schemas.microsoft.com/office/drawing/2014/main" id="{9046D08B-629C-4B2E-922B-9E4373FE6FF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79" name="Rechteck 178">
          <a:extLst>
            <a:ext uri="{FF2B5EF4-FFF2-40B4-BE49-F238E27FC236}">
              <a16:creationId xmlns:a16="http://schemas.microsoft.com/office/drawing/2014/main" id="{AD4D9272-99D2-4BBD-8ABF-18D3A5DFC712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0" name="Rechteck 179">
          <a:extLst>
            <a:ext uri="{FF2B5EF4-FFF2-40B4-BE49-F238E27FC236}">
              <a16:creationId xmlns:a16="http://schemas.microsoft.com/office/drawing/2014/main" id="{8E088308-8784-4CC0-8711-10CD43190FC9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1" name="Rechteck 180">
          <a:extLst>
            <a:ext uri="{FF2B5EF4-FFF2-40B4-BE49-F238E27FC236}">
              <a16:creationId xmlns:a16="http://schemas.microsoft.com/office/drawing/2014/main" id="{3A74B247-49CE-410F-AA5D-EB8A6E5C6E9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2" name="Rechteck 181">
          <a:extLst>
            <a:ext uri="{FF2B5EF4-FFF2-40B4-BE49-F238E27FC236}">
              <a16:creationId xmlns:a16="http://schemas.microsoft.com/office/drawing/2014/main" id="{9FA74400-EEC2-41DD-929E-8DEE54C82D9A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3" name="Rechteck 182">
          <a:extLst>
            <a:ext uri="{FF2B5EF4-FFF2-40B4-BE49-F238E27FC236}">
              <a16:creationId xmlns:a16="http://schemas.microsoft.com/office/drawing/2014/main" id="{D5F95C9F-3016-463C-9EDE-A8580FB99396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4" name="Rechteck 183">
          <a:extLst>
            <a:ext uri="{FF2B5EF4-FFF2-40B4-BE49-F238E27FC236}">
              <a16:creationId xmlns:a16="http://schemas.microsoft.com/office/drawing/2014/main" id="{007AC9BD-3998-4FB0-8D8A-6C80906F65E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5" name="Rechteck 184">
          <a:extLst>
            <a:ext uri="{FF2B5EF4-FFF2-40B4-BE49-F238E27FC236}">
              <a16:creationId xmlns:a16="http://schemas.microsoft.com/office/drawing/2014/main" id="{96D774DF-FFE9-4D5B-A785-C334D5902E3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6" name="Rechteck 185">
          <a:extLst>
            <a:ext uri="{FF2B5EF4-FFF2-40B4-BE49-F238E27FC236}">
              <a16:creationId xmlns:a16="http://schemas.microsoft.com/office/drawing/2014/main" id="{44C009F6-E92B-4858-98E2-6202C3F2563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7" name="Rechteck 186">
          <a:extLst>
            <a:ext uri="{FF2B5EF4-FFF2-40B4-BE49-F238E27FC236}">
              <a16:creationId xmlns:a16="http://schemas.microsoft.com/office/drawing/2014/main" id="{6F085715-BDCE-4D11-9D2A-0B6F0996A62B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8" name="Rechteck 187">
          <a:extLst>
            <a:ext uri="{FF2B5EF4-FFF2-40B4-BE49-F238E27FC236}">
              <a16:creationId xmlns:a16="http://schemas.microsoft.com/office/drawing/2014/main" id="{6BE2CE4A-6AB4-4809-B344-63B8FDE68676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89" name="Rechteck 188">
          <a:extLst>
            <a:ext uri="{FF2B5EF4-FFF2-40B4-BE49-F238E27FC236}">
              <a16:creationId xmlns:a16="http://schemas.microsoft.com/office/drawing/2014/main" id="{2061A351-1ACB-4772-860F-28B477EDE34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0" name="Rechteck 189">
          <a:extLst>
            <a:ext uri="{FF2B5EF4-FFF2-40B4-BE49-F238E27FC236}">
              <a16:creationId xmlns:a16="http://schemas.microsoft.com/office/drawing/2014/main" id="{75A3C850-FECD-454A-841F-557CD8455A56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1" name="Rechteck 190">
          <a:extLst>
            <a:ext uri="{FF2B5EF4-FFF2-40B4-BE49-F238E27FC236}">
              <a16:creationId xmlns:a16="http://schemas.microsoft.com/office/drawing/2014/main" id="{D6D06BDF-9689-44DA-9771-96018B66E3F7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2" name="Rechteck 191">
          <a:extLst>
            <a:ext uri="{FF2B5EF4-FFF2-40B4-BE49-F238E27FC236}">
              <a16:creationId xmlns:a16="http://schemas.microsoft.com/office/drawing/2014/main" id="{E026A8F8-590F-473E-9B29-60D04233F15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3" name="Rechteck 192">
          <a:extLst>
            <a:ext uri="{FF2B5EF4-FFF2-40B4-BE49-F238E27FC236}">
              <a16:creationId xmlns:a16="http://schemas.microsoft.com/office/drawing/2014/main" id="{938CC70F-6B73-465A-B770-CF2D49FBAD64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4" name="Rechteck 193">
          <a:extLst>
            <a:ext uri="{FF2B5EF4-FFF2-40B4-BE49-F238E27FC236}">
              <a16:creationId xmlns:a16="http://schemas.microsoft.com/office/drawing/2014/main" id="{91B70A68-622F-4AC6-9930-3D015436C02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5" name="Rechteck 194">
          <a:extLst>
            <a:ext uri="{FF2B5EF4-FFF2-40B4-BE49-F238E27FC236}">
              <a16:creationId xmlns:a16="http://schemas.microsoft.com/office/drawing/2014/main" id="{4B8859AB-774F-440E-BD1D-D681B173853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6" name="Rechteck 195">
          <a:extLst>
            <a:ext uri="{FF2B5EF4-FFF2-40B4-BE49-F238E27FC236}">
              <a16:creationId xmlns:a16="http://schemas.microsoft.com/office/drawing/2014/main" id="{D51226EE-FA68-4AAA-BD92-1B6D68E00510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7" name="Rechteck 196">
          <a:extLst>
            <a:ext uri="{FF2B5EF4-FFF2-40B4-BE49-F238E27FC236}">
              <a16:creationId xmlns:a16="http://schemas.microsoft.com/office/drawing/2014/main" id="{CE8D535E-D2E0-4BC3-BCCF-9D2FA10DEAE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8" name="Rechteck 197">
          <a:extLst>
            <a:ext uri="{FF2B5EF4-FFF2-40B4-BE49-F238E27FC236}">
              <a16:creationId xmlns:a16="http://schemas.microsoft.com/office/drawing/2014/main" id="{7424D68D-9CC8-410D-ABB6-C36920657C8F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199" name="Rechteck 198">
          <a:extLst>
            <a:ext uri="{FF2B5EF4-FFF2-40B4-BE49-F238E27FC236}">
              <a16:creationId xmlns:a16="http://schemas.microsoft.com/office/drawing/2014/main" id="{70FFDC42-6585-4FFF-BCDE-521523F9E41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0" name="Rechteck 199">
          <a:extLst>
            <a:ext uri="{FF2B5EF4-FFF2-40B4-BE49-F238E27FC236}">
              <a16:creationId xmlns:a16="http://schemas.microsoft.com/office/drawing/2014/main" id="{CFD55C00-6218-46FE-8860-A6B203D350D4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1" name="Rechteck 200">
          <a:extLst>
            <a:ext uri="{FF2B5EF4-FFF2-40B4-BE49-F238E27FC236}">
              <a16:creationId xmlns:a16="http://schemas.microsoft.com/office/drawing/2014/main" id="{9B83F01D-3C1F-477A-83D5-7F96C3EF8F3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2" name="Rechteck 201">
          <a:extLst>
            <a:ext uri="{FF2B5EF4-FFF2-40B4-BE49-F238E27FC236}">
              <a16:creationId xmlns:a16="http://schemas.microsoft.com/office/drawing/2014/main" id="{61D70ABB-D1D7-4B7A-90A2-DE0FC87429E9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3" name="Rechteck 202">
          <a:extLst>
            <a:ext uri="{FF2B5EF4-FFF2-40B4-BE49-F238E27FC236}">
              <a16:creationId xmlns:a16="http://schemas.microsoft.com/office/drawing/2014/main" id="{4508D892-D513-4136-A722-75C0235CD66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4" name="Rechteck 203">
          <a:extLst>
            <a:ext uri="{FF2B5EF4-FFF2-40B4-BE49-F238E27FC236}">
              <a16:creationId xmlns:a16="http://schemas.microsoft.com/office/drawing/2014/main" id="{E832FD8E-9B11-4AD1-BF9F-4934361DCA9E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5" name="Rechteck 204">
          <a:extLst>
            <a:ext uri="{FF2B5EF4-FFF2-40B4-BE49-F238E27FC236}">
              <a16:creationId xmlns:a16="http://schemas.microsoft.com/office/drawing/2014/main" id="{31008185-E55C-4F9E-BB23-033DEE1E9C95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6" name="Rechteck 205">
          <a:extLst>
            <a:ext uri="{FF2B5EF4-FFF2-40B4-BE49-F238E27FC236}">
              <a16:creationId xmlns:a16="http://schemas.microsoft.com/office/drawing/2014/main" id="{F756D4EA-B212-450D-80D2-0BAC242F0C0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7" name="Rechteck 206">
          <a:extLst>
            <a:ext uri="{FF2B5EF4-FFF2-40B4-BE49-F238E27FC236}">
              <a16:creationId xmlns:a16="http://schemas.microsoft.com/office/drawing/2014/main" id="{F5000FA6-3812-4242-A3BD-1CE8ABF3F0B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8" name="Rechteck 207">
          <a:extLst>
            <a:ext uri="{FF2B5EF4-FFF2-40B4-BE49-F238E27FC236}">
              <a16:creationId xmlns:a16="http://schemas.microsoft.com/office/drawing/2014/main" id="{A34BEB0C-19DD-45BE-8AC7-E425AEF6C7E4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09" name="Rechteck 208">
          <a:extLst>
            <a:ext uri="{FF2B5EF4-FFF2-40B4-BE49-F238E27FC236}">
              <a16:creationId xmlns:a16="http://schemas.microsoft.com/office/drawing/2014/main" id="{84501C8D-D352-4E0E-9669-EB84AB6D8F62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0" name="Rechteck 209">
          <a:extLst>
            <a:ext uri="{FF2B5EF4-FFF2-40B4-BE49-F238E27FC236}">
              <a16:creationId xmlns:a16="http://schemas.microsoft.com/office/drawing/2014/main" id="{54D9817E-59C2-4292-BB68-049D15392B5D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1" name="Rechteck 210">
          <a:extLst>
            <a:ext uri="{FF2B5EF4-FFF2-40B4-BE49-F238E27FC236}">
              <a16:creationId xmlns:a16="http://schemas.microsoft.com/office/drawing/2014/main" id="{BD753DD9-A7A2-43C3-AEB6-5E3BB837565B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2" name="Rechteck 211">
          <a:extLst>
            <a:ext uri="{FF2B5EF4-FFF2-40B4-BE49-F238E27FC236}">
              <a16:creationId xmlns:a16="http://schemas.microsoft.com/office/drawing/2014/main" id="{456BF688-9496-4FEB-95CF-22C8E3BC1B47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3" name="Rechteck 212">
          <a:extLst>
            <a:ext uri="{FF2B5EF4-FFF2-40B4-BE49-F238E27FC236}">
              <a16:creationId xmlns:a16="http://schemas.microsoft.com/office/drawing/2014/main" id="{261408CA-F015-4D68-BD51-D2950AB3118E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4" name="Rechteck 213">
          <a:extLst>
            <a:ext uri="{FF2B5EF4-FFF2-40B4-BE49-F238E27FC236}">
              <a16:creationId xmlns:a16="http://schemas.microsoft.com/office/drawing/2014/main" id="{FF8A76A9-202D-4477-98F9-F608758CD08B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5" name="Rechteck 214">
          <a:extLst>
            <a:ext uri="{FF2B5EF4-FFF2-40B4-BE49-F238E27FC236}">
              <a16:creationId xmlns:a16="http://schemas.microsoft.com/office/drawing/2014/main" id="{0E76A5AF-C045-4644-8C9C-90390414E517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6" name="Rechteck 215">
          <a:extLst>
            <a:ext uri="{FF2B5EF4-FFF2-40B4-BE49-F238E27FC236}">
              <a16:creationId xmlns:a16="http://schemas.microsoft.com/office/drawing/2014/main" id="{BB52BCE6-DD03-4434-8095-FA980DE88FAE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7" name="Rechteck 216">
          <a:extLst>
            <a:ext uri="{FF2B5EF4-FFF2-40B4-BE49-F238E27FC236}">
              <a16:creationId xmlns:a16="http://schemas.microsoft.com/office/drawing/2014/main" id="{CCD79CC2-2B0D-4096-92EE-03319B7F9AA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8" name="Rechteck 217">
          <a:extLst>
            <a:ext uri="{FF2B5EF4-FFF2-40B4-BE49-F238E27FC236}">
              <a16:creationId xmlns:a16="http://schemas.microsoft.com/office/drawing/2014/main" id="{2E6F4359-7F4F-42C1-8586-8FCE7DE3FA03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19" name="Rechteck 218">
          <a:extLst>
            <a:ext uri="{FF2B5EF4-FFF2-40B4-BE49-F238E27FC236}">
              <a16:creationId xmlns:a16="http://schemas.microsoft.com/office/drawing/2014/main" id="{63020F6C-FE05-4E5C-876C-349C25F2611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0" name="Rechteck 219">
          <a:extLst>
            <a:ext uri="{FF2B5EF4-FFF2-40B4-BE49-F238E27FC236}">
              <a16:creationId xmlns:a16="http://schemas.microsoft.com/office/drawing/2014/main" id="{01DCE31D-D359-4801-A5AC-E8BA4A774CF8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1" name="Rechteck 220">
          <a:extLst>
            <a:ext uri="{FF2B5EF4-FFF2-40B4-BE49-F238E27FC236}">
              <a16:creationId xmlns:a16="http://schemas.microsoft.com/office/drawing/2014/main" id="{68DFEC4E-FC27-4A2E-AA7E-492E34457BA1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2" name="Rechteck 221">
          <a:extLst>
            <a:ext uri="{FF2B5EF4-FFF2-40B4-BE49-F238E27FC236}">
              <a16:creationId xmlns:a16="http://schemas.microsoft.com/office/drawing/2014/main" id="{0A81E252-6C30-429D-953B-C8BB668CB93E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3" name="Rechteck 222">
          <a:extLst>
            <a:ext uri="{FF2B5EF4-FFF2-40B4-BE49-F238E27FC236}">
              <a16:creationId xmlns:a16="http://schemas.microsoft.com/office/drawing/2014/main" id="{6CF1CBAE-3ABF-4F3C-B00E-1698E807D5F3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4" name="Rechteck 223">
          <a:extLst>
            <a:ext uri="{FF2B5EF4-FFF2-40B4-BE49-F238E27FC236}">
              <a16:creationId xmlns:a16="http://schemas.microsoft.com/office/drawing/2014/main" id="{D5439900-1310-4B94-B25C-A8CF8C9CC8A3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5" name="Rechteck 224">
          <a:extLst>
            <a:ext uri="{FF2B5EF4-FFF2-40B4-BE49-F238E27FC236}">
              <a16:creationId xmlns:a16="http://schemas.microsoft.com/office/drawing/2014/main" id="{697DCF86-01EE-46FE-B563-2C1373E4B0DE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6" name="Rechteck 225">
          <a:extLst>
            <a:ext uri="{FF2B5EF4-FFF2-40B4-BE49-F238E27FC236}">
              <a16:creationId xmlns:a16="http://schemas.microsoft.com/office/drawing/2014/main" id="{FE1E5574-F4BB-4B09-8064-223C0A07FD0C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7" name="Rechteck 226">
          <a:extLst>
            <a:ext uri="{FF2B5EF4-FFF2-40B4-BE49-F238E27FC236}">
              <a16:creationId xmlns:a16="http://schemas.microsoft.com/office/drawing/2014/main" id="{2AA49A81-50F1-4F04-A381-8A7BA8DAFA84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127</xdr:row>
      <xdr:rowOff>0</xdr:rowOff>
    </xdr:from>
    <xdr:ext cx="184730" cy="468013"/>
    <xdr:sp macro="" textlink="">
      <xdr:nvSpPr>
        <xdr:cNvPr id="228" name="Rechteck 227">
          <a:extLst>
            <a:ext uri="{FF2B5EF4-FFF2-40B4-BE49-F238E27FC236}">
              <a16:creationId xmlns:a16="http://schemas.microsoft.com/office/drawing/2014/main" id="{FB8923E1-6CF0-4483-B062-74D3714B7EB9}"/>
            </a:ext>
          </a:extLst>
        </xdr:cNvPr>
        <xdr:cNvSpPr/>
      </xdr:nvSpPr>
      <xdr:spPr>
        <a:xfrm>
          <a:off x="6372026" y="19783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128</xdr:row>
      <xdr:rowOff>45720</xdr:rowOff>
    </xdr:from>
    <xdr:ext cx="184730" cy="937629"/>
    <xdr:sp macro="" textlink="">
      <xdr:nvSpPr>
        <xdr:cNvPr id="229" name="Rechteck 228">
          <a:extLst>
            <a:ext uri="{FF2B5EF4-FFF2-40B4-BE49-F238E27FC236}">
              <a16:creationId xmlns:a16="http://schemas.microsoft.com/office/drawing/2014/main" id="{5642BDCD-6D12-4828-B9FD-D0255EA00A27}"/>
            </a:ext>
          </a:extLst>
        </xdr:cNvPr>
        <xdr:cNvSpPr/>
      </xdr:nvSpPr>
      <xdr:spPr>
        <a:xfrm>
          <a:off x="4131945" y="1998154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12</xdr:row>
      <xdr:rowOff>14288</xdr:rowOff>
    </xdr:from>
    <xdr:ext cx="184730" cy="468013"/>
    <xdr:sp macro="" textlink="">
      <xdr:nvSpPr>
        <xdr:cNvPr id="230" name="Rechteck 229">
          <a:extLst>
            <a:ext uri="{FF2B5EF4-FFF2-40B4-BE49-F238E27FC236}">
              <a16:creationId xmlns:a16="http://schemas.microsoft.com/office/drawing/2014/main" id="{B4E58ADD-91F8-4C44-AE38-31B1FE4E6CDA}"/>
            </a:ext>
          </a:extLst>
        </xdr:cNvPr>
        <xdr:cNvSpPr/>
      </xdr:nvSpPr>
      <xdr:spPr>
        <a:xfrm>
          <a:off x="6376789" y="2290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17167</xdr:colOff>
      <xdr:row>20</xdr:row>
      <xdr:rowOff>133350</xdr:rowOff>
    </xdr:from>
    <xdr:ext cx="184730" cy="468013"/>
    <xdr:sp macro="" textlink="">
      <xdr:nvSpPr>
        <xdr:cNvPr id="231" name="Rechteck 230">
          <a:extLst>
            <a:ext uri="{FF2B5EF4-FFF2-40B4-BE49-F238E27FC236}">
              <a16:creationId xmlns:a16="http://schemas.microsoft.com/office/drawing/2014/main" id="{98D03D24-675D-4DD2-8E1F-78F812189AF5}"/>
            </a:ext>
          </a:extLst>
        </xdr:cNvPr>
        <xdr:cNvSpPr/>
      </xdr:nvSpPr>
      <xdr:spPr>
        <a:xfrm>
          <a:off x="6389392" y="36290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10</xdr:row>
      <xdr:rowOff>0</xdr:rowOff>
    </xdr:from>
    <xdr:ext cx="184730" cy="468013"/>
    <xdr:sp macro="" textlink="">
      <xdr:nvSpPr>
        <xdr:cNvPr id="232" name="Rechteck 231">
          <a:extLst>
            <a:ext uri="{FF2B5EF4-FFF2-40B4-BE49-F238E27FC236}">
              <a16:creationId xmlns:a16="http://schemas.microsoft.com/office/drawing/2014/main" id="{0F7ADC52-C553-4C74-AB49-FD8BAAA4725D}"/>
            </a:ext>
          </a:extLst>
        </xdr:cNvPr>
        <xdr:cNvSpPr/>
      </xdr:nvSpPr>
      <xdr:spPr>
        <a:xfrm>
          <a:off x="3948094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0</xdr:colOff>
      <xdr:row>11</xdr:row>
      <xdr:rowOff>45720</xdr:rowOff>
    </xdr:from>
    <xdr:ext cx="184730" cy="937629"/>
    <xdr:sp macro="" textlink="">
      <xdr:nvSpPr>
        <xdr:cNvPr id="233" name="Rechteck 232">
          <a:extLst>
            <a:ext uri="{FF2B5EF4-FFF2-40B4-BE49-F238E27FC236}">
              <a16:creationId xmlns:a16="http://schemas.microsoft.com/office/drawing/2014/main" id="{28BCE011-7727-4720-BA43-6E4E24AB4A09}"/>
            </a:ext>
          </a:extLst>
        </xdr:cNvPr>
        <xdr:cNvSpPr/>
      </xdr:nvSpPr>
      <xdr:spPr>
        <a:xfrm>
          <a:off x="8448675" y="21697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595294</xdr:colOff>
      <xdr:row>14</xdr:row>
      <xdr:rowOff>104775</xdr:rowOff>
    </xdr:from>
    <xdr:ext cx="184730" cy="468013"/>
    <xdr:sp macro="" textlink="">
      <xdr:nvSpPr>
        <xdr:cNvPr id="234" name="Rechteck 233">
          <a:extLst>
            <a:ext uri="{FF2B5EF4-FFF2-40B4-BE49-F238E27FC236}">
              <a16:creationId xmlns:a16="http://schemas.microsoft.com/office/drawing/2014/main" id="{5E426F38-6901-424F-BF68-BCAC3FB64630}"/>
            </a:ext>
          </a:extLst>
        </xdr:cNvPr>
        <xdr:cNvSpPr/>
      </xdr:nvSpPr>
      <xdr:spPr>
        <a:xfrm>
          <a:off x="6376969" y="26860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35" name="Rechteck 234">
          <a:extLst>
            <a:ext uri="{FF2B5EF4-FFF2-40B4-BE49-F238E27FC236}">
              <a16:creationId xmlns:a16="http://schemas.microsoft.com/office/drawing/2014/main" id="{523F3852-AD5B-4135-9C3B-DBCD20CE10B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36" name="Rechteck 235">
          <a:extLst>
            <a:ext uri="{FF2B5EF4-FFF2-40B4-BE49-F238E27FC236}">
              <a16:creationId xmlns:a16="http://schemas.microsoft.com/office/drawing/2014/main" id="{12552805-DC1A-47E2-B8D2-2C92E7874CDA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37" name="Rechteck 236">
          <a:extLst>
            <a:ext uri="{FF2B5EF4-FFF2-40B4-BE49-F238E27FC236}">
              <a16:creationId xmlns:a16="http://schemas.microsoft.com/office/drawing/2014/main" id="{FEC8B5EA-D2F2-43B9-901B-B3EB813BEDA2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38" name="Rechteck 237">
          <a:extLst>
            <a:ext uri="{FF2B5EF4-FFF2-40B4-BE49-F238E27FC236}">
              <a16:creationId xmlns:a16="http://schemas.microsoft.com/office/drawing/2014/main" id="{49864ACA-A1F4-4209-B9BC-8D9AFD654E3A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39" name="Rechteck 238">
          <a:extLst>
            <a:ext uri="{FF2B5EF4-FFF2-40B4-BE49-F238E27FC236}">
              <a16:creationId xmlns:a16="http://schemas.microsoft.com/office/drawing/2014/main" id="{67F0437A-7A52-407A-A869-B8C34CD22B3F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0" name="Rechteck 239">
          <a:extLst>
            <a:ext uri="{FF2B5EF4-FFF2-40B4-BE49-F238E27FC236}">
              <a16:creationId xmlns:a16="http://schemas.microsoft.com/office/drawing/2014/main" id="{60A357BE-DA7D-4474-ABD1-CED6D8CC5DD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1" name="Rechteck 240">
          <a:extLst>
            <a:ext uri="{FF2B5EF4-FFF2-40B4-BE49-F238E27FC236}">
              <a16:creationId xmlns:a16="http://schemas.microsoft.com/office/drawing/2014/main" id="{B3608119-C13B-4C55-9FE3-22134E610EC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2" name="Rechteck 241">
          <a:extLst>
            <a:ext uri="{FF2B5EF4-FFF2-40B4-BE49-F238E27FC236}">
              <a16:creationId xmlns:a16="http://schemas.microsoft.com/office/drawing/2014/main" id="{FF470C73-09CC-49D8-BFA3-E59B1DD3A02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3" name="Rechteck 242">
          <a:extLst>
            <a:ext uri="{FF2B5EF4-FFF2-40B4-BE49-F238E27FC236}">
              <a16:creationId xmlns:a16="http://schemas.microsoft.com/office/drawing/2014/main" id="{5E4BF4CB-9C17-4BF7-B45F-5B9F7AA3812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4" name="Rechteck 243">
          <a:extLst>
            <a:ext uri="{FF2B5EF4-FFF2-40B4-BE49-F238E27FC236}">
              <a16:creationId xmlns:a16="http://schemas.microsoft.com/office/drawing/2014/main" id="{8552F118-F6D6-407A-942C-CACE6CD04818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5" name="Rechteck 244">
          <a:extLst>
            <a:ext uri="{FF2B5EF4-FFF2-40B4-BE49-F238E27FC236}">
              <a16:creationId xmlns:a16="http://schemas.microsoft.com/office/drawing/2014/main" id="{51C6C61A-6CEF-4F76-9356-683225E8DE25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6" name="Rechteck 245">
          <a:extLst>
            <a:ext uri="{FF2B5EF4-FFF2-40B4-BE49-F238E27FC236}">
              <a16:creationId xmlns:a16="http://schemas.microsoft.com/office/drawing/2014/main" id="{4E3AE853-41D1-44A3-A4DA-548E9A23F28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7" name="Rechteck 246">
          <a:extLst>
            <a:ext uri="{FF2B5EF4-FFF2-40B4-BE49-F238E27FC236}">
              <a16:creationId xmlns:a16="http://schemas.microsoft.com/office/drawing/2014/main" id="{B86511D1-A415-4ABF-8B89-CE276DDD462F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8" name="Rechteck 247">
          <a:extLst>
            <a:ext uri="{FF2B5EF4-FFF2-40B4-BE49-F238E27FC236}">
              <a16:creationId xmlns:a16="http://schemas.microsoft.com/office/drawing/2014/main" id="{57A335AC-35C8-41EC-B80D-5DEBEED5C901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49" name="Rechteck 248">
          <a:extLst>
            <a:ext uri="{FF2B5EF4-FFF2-40B4-BE49-F238E27FC236}">
              <a16:creationId xmlns:a16="http://schemas.microsoft.com/office/drawing/2014/main" id="{B2C831AF-86B2-453C-844E-47182D8512C1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0" name="Rechteck 249">
          <a:extLst>
            <a:ext uri="{FF2B5EF4-FFF2-40B4-BE49-F238E27FC236}">
              <a16:creationId xmlns:a16="http://schemas.microsoft.com/office/drawing/2014/main" id="{7E326CA8-7904-4ADE-A5A0-2D7B3DCACEB2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1" name="Rechteck 250">
          <a:extLst>
            <a:ext uri="{FF2B5EF4-FFF2-40B4-BE49-F238E27FC236}">
              <a16:creationId xmlns:a16="http://schemas.microsoft.com/office/drawing/2014/main" id="{4CE5B69F-7C75-4A9F-AFD1-905D696A8127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2" name="Rechteck 251">
          <a:extLst>
            <a:ext uri="{FF2B5EF4-FFF2-40B4-BE49-F238E27FC236}">
              <a16:creationId xmlns:a16="http://schemas.microsoft.com/office/drawing/2014/main" id="{98494134-2C08-451A-978B-A2362AF9199A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3" name="Rechteck 252">
          <a:extLst>
            <a:ext uri="{FF2B5EF4-FFF2-40B4-BE49-F238E27FC236}">
              <a16:creationId xmlns:a16="http://schemas.microsoft.com/office/drawing/2014/main" id="{DF7C9685-51A1-49EF-AE0A-0539681F965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4" name="Rechteck 253">
          <a:extLst>
            <a:ext uri="{FF2B5EF4-FFF2-40B4-BE49-F238E27FC236}">
              <a16:creationId xmlns:a16="http://schemas.microsoft.com/office/drawing/2014/main" id="{1588C4DB-95EF-4ABF-A1B5-61CA1AF12746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5" name="Rechteck 254">
          <a:extLst>
            <a:ext uri="{FF2B5EF4-FFF2-40B4-BE49-F238E27FC236}">
              <a16:creationId xmlns:a16="http://schemas.microsoft.com/office/drawing/2014/main" id="{6B5A3780-505A-4D50-BFB2-77E79FFD4C8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6" name="Rechteck 255">
          <a:extLst>
            <a:ext uri="{FF2B5EF4-FFF2-40B4-BE49-F238E27FC236}">
              <a16:creationId xmlns:a16="http://schemas.microsoft.com/office/drawing/2014/main" id="{1318A72F-86B8-43C2-931B-3F5B0FC87275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7" name="Rechteck 256">
          <a:extLst>
            <a:ext uri="{FF2B5EF4-FFF2-40B4-BE49-F238E27FC236}">
              <a16:creationId xmlns:a16="http://schemas.microsoft.com/office/drawing/2014/main" id="{FE2546DA-5FC6-443E-972F-406801C2DE25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8" name="Rechteck 257">
          <a:extLst>
            <a:ext uri="{FF2B5EF4-FFF2-40B4-BE49-F238E27FC236}">
              <a16:creationId xmlns:a16="http://schemas.microsoft.com/office/drawing/2014/main" id="{CF1871CA-D0A3-4BB2-B999-9448300DD39C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59" name="Rechteck 258">
          <a:extLst>
            <a:ext uri="{FF2B5EF4-FFF2-40B4-BE49-F238E27FC236}">
              <a16:creationId xmlns:a16="http://schemas.microsoft.com/office/drawing/2014/main" id="{ABFDEB4B-1ACC-4A31-B3A1-E7178B845EC6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0" name="Rechteck 259">
          <a:extLst>
            <a:ext uri="{FF2B5EF4-FFF2-40B4-BE49-F238E27FC236}">
              <a16:creationId xmlns:a16="http://schemas.microsoft.com/office/drawing/2014/main" id="{48E8BA4D-6A37-4AF3-8EA7-58FDA6519E2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1" name="Rechteck 260">
          <a:extLst>
            <a:ext uri="{FF2B5EF4-FFF2-40B4-BE49-F238E27FC236}">
              <a16:creationId xmlns:a16="http://schemas.microsoft.com/office/drawing/2014/main" id="{B9040299-580C-4B18-A19E-9C609D6ED72C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2" name="Rechteck 261">
          <a:extLst>
            <a:ext uri="{FF2B5EF4-FFF2-40B4-BE49-F238E27FC236}">
              <a16:creationId xmlns:a16="http://schemas.microsoft.com/office/drawing/2014/main" id="{235EF67B-B320-4905-8229-43BD75629F02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3" name="Rechteck 262">
          <a:extLst>
            <a:ext uri="{FF2B5EF4-FFF2-40B4-BE49-F238E27FC236}">
              <a16:creationId xmlns:a16="http://schemas.microsoft.com/office/drawing/2014/main" id="{0A4CE452-B2CD-4BA4-B6E0-22E40EF9B39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4" name="Rechteck 263">
          <a:extLst>
            <a:ext uri="{FF2B5EF4-FFF2-40B4-BE49-F238E27FC236}">
              <a16:creationId xmlns:a16="http://schemas.microsoft.com/office/drawing/2014/main" id="{2BF548BA-07CC-42CC-953B-28A6B172CE11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5" name="Rechteck 264">
          <a:extLst>
            <a:ext uri="{FF2B5EF4-FFF2-40B4-BE49-F238E27FC236}">
              <a16:creationId xmlns:a16="http://schemas.microsoft.com/office/drawing/2014/main" id="{A44A19E3-F884-44D8-A85F-1A2029255A48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6" name="Rechteck 265">
          <a:extLst>
            <a:ext uri="{FF2B5EF4-FFF2-40B4-BE49-F238E27FC236}">
              <a16:creationId xmlns:a16="http://schemas.microsoft.com/office/drawing/2014/main" id="{89F1F5E4-C60E-4E9B-812C-8AA272D8027F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7" name="Rechteck 266">
          <a:extLst>
            <a:ext uri="{FF2B5EF4-FFF2-40B4-BE49-F238E27FC236}">
              <a16:creationId xmlns:a16="http://schemas.microsoft.com/office/drawing/2014/main" id="{DFFC5979-A58F-492C-A4CC-87D672BC2259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8" name="Rechteck 267">
          <a:extLst>
            <a:ext uri="{FF2B5EF4-FFF2-40B4-BE49-F238E27FC236}">
              <a16:creationId xmlns:a16="http://schemas.microsoft.com/office/drawing/2014/main" id="{D4880A67-7964-4176-B6C3-306876B0BC7E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69" name="Rechteck 268">
          <a:extLst>
            <a:ext uri="{FF2B5EF4-FFF2-40B4-BE49-F238E27FC236}">
              <a16:creationId xmlns:a16="http://schemas.microsoft.com/office/drawing/2014/main" id="{1CD4CE5F-CD88-4407-ACAC-05767DFE9AFE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0" name="Rechteck 269">
          <a:extLst>
            <a:ext uri="{FF2B5EF4-FFF2-40B4-BE49-F238E27FC236}">
              <a16:creationId xmlns:a16="http://schemas.microsoft.com/office/drawing/2014/main" id="{791742BC-2EB2-4C35-93DD-D83F57ADB24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1" name="Rechteck 270">
          <a:extLst>
            <a:ext uri="{FF2B5EF4-FFF2-40B4-BE49-F238E27FC236}">
              <a16:creationId xmlns:a16="http://schemas.microsoft.com/office/drawing/2014/main" id="{30CD2788-0000-4B02-9D92-D32FCE48F39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2" name="Rechteck 271">
          <a:extLst>
            <a:ext uri="{FF2B5EF4-FFF2-40B4-BE49-F238E27FC236}">
              <a16:creationId xmlns:a16="http://schemas.microsoft.com/office/drawing/2014/main" id="{BA39BAD6-AE07-42C7-B5A5-25894242023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3" name="Rechteck 272">
          <a:extLst>
            <a:ext uri="{FF2B5EF4-FFF2-40B4-BE49-F238E27FC236}">
              <a16:creationId xmlns:a16="http://schemas.microsoft.com/office/drawing/2014/main" id="{ED5AA27F-3E03-49E7-8278-968D39BA3801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4" name="Rechteck 273">
          <a:extLst>
            <a:ext uri="{FF2B5EF4-FFF2-40B4-BE49-F238E27FC236}">
              <a16:creationId xmlns:a16="http://schemas.microsoft.com/office/drawing/2014/main" id="{15CC197B-9567-4442-A4E0-59E6E8B3088C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5" name="Rechteck 274">
          <a:extLst>
            <a:ext uri="{FF2B5EF4-FFF2-40B4-BE49-F238E27FC236}">
              <a16:creationId xmlns:a16="http://schemas.microsoft.com/office/drawing/2014/main" id="{07C904B3-F978-459E-A557-33907A446B67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6" name="Rechteck 275">
          <a:extLst>
            <a:ext uri="{FF2B5EF4-FFF2-40B4-BE49-F238E27FC236}">
              <a16:creationId xmlns:a16="http://schemas.microsoft.com/office/drawing/2014/main" id="{0E7B0F17-B933-4DA3-AF43-0F0926F1386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7" name="Rechteck 276">
          <a:extLst>
            <a:ext uri="{FF2B5EF4-FFF2-40B4-BE49-F238E27FC236}">
              <a16:creationId xmlns:a16="http://schemas.microsoft.com/office/drawing/2014/main" id="{C0FE433D-5D5E-4820-A045-8B259A5CB8D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8" name="Rechteck 277">
          <a:extLst>
            <a:ext uri="{FF2B5EF4-FFF2-40B4-BE49-F238E27FC236}">
              <a16:creationId xmlns:a16="http://schemas.microsoft.com/office/drawing/2014/main" id="{CEACE3F0-FD8B-4B33-B9C3-7D92E76078E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79" name="Rechteck 278">
          <a:extLst>
            <a:ext uri="{FF2B5EF4-FFF2-40B4-BE49-F238E27FC236}">
              <a16:creationId xmlns:a16="http://schemas.microsoft.com/office/drawing/2014/main" id="{E673602C-CEAE-477F-85D8-B41015E9E17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0" name="Rechteck 279">
          <a:extLst>
            <a:ext uri="{FF2B5EF4-FFF2-40B4-BE49-F238E27FC236}">
              <a16:creationId xmlns:a16="http://schemas.microsoft.com/office/drawing/2014/main" id="{375587CA-51FF-4D14-A020-8BAF570D6B5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1" name="Rechteck 280">
          <a:extLst>
            <a:ext uri="{FF2B5EF4-FFF2-40B4-BE49-F238E27FC236}">
              <a16:creationId xmlns:a16="http://schemas.microsoft.com/office/drawing/2014/main" id="{0E3A4371-3081-4DB9-8E92-6C583BA1098D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2" name="Rechteck 281">
          <a:extLst>
            <a:ext uri="{FF2B5EF4-FFF2-40B4-BE49-F238E27FC236}">
              <a16:creationId xmlns:a16="http://schemas.microsoft.com/office/drawing/2014/main" id="{2C6B050B-3E41-47A9-99DC-F427B0FFB21E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3" name="Rechteck 282">
          <a:extLst>
            <a:ext uri="{FF2B5EF4-FFF2-40B4-BE49-F238E27FC236}">
              <a16:creationId xmlns:a16="http://schemas.microsoft.com/office/drawing/2014/main" id="{E4D71D41-4C3F-4375-B5D6-7AD7F84FCB4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4" name="Rechteck 283">
          <a:extLst>
            <a:ext uri="{FF2B5EF4-FFF2-40B4-BE49-F238E27FC236}">
              <a16:creationId xmlns:a16="http://schemas.microsoft.com/office/drawing/2014/main" id="{25A22116-8080-4C6C-8621-72D4304AB1CA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5" name="Rechteck 284">
          <a:extLst>
            <a:ext uri="{FF2B5EF4-FFF2-40B4-BE49-F238E27FC236}">
              <a16:creationId xmlns:a16="http://schemas.microsoft.com/office/drawing/2014/main" id="{9B5F9D12-21D6-46A6-9A53-56FC33C34FE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6" name="Rechteck 285">
          <a:extLst>
            <a:ext uri="{FF2B5EF4-FFF2-40B4-BE49-F238E27FC236}">
              <a16:creationId xmlns:a16="http://schemas.microsoft.com/office/drawing/2014/main" id="{D0607EFE-1AD1-4B23-A762-8DA624AAC831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7" name="Rechteck 286">
          <a:extLst>
            <a:ext uri="{FF2B5EF4-FFF2-40B4-BE49-F238E27FC236}">
              <a16:creationId xmlns:a16="http://schemas.microsoft.com/office/drawing/2014/main" id="{80DC59DE-E238-43C9-8621-77150889D387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8" name="Rechteck 287">
          <a:extLst>
            <a:ext uri="{FF2B5EF4-FFF2-40B4-BE49-F238E27FC236}">
              <a16:creationId xmlns:a16="http://schemas.microsoft.com/office/drawing/2014/main" id="{C798184A-9EF8-4B91-8757-622FF0FDF9FD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89" name="Rechteck 288">
          <a:extLst>
            <a:ext uri="{FF2B5EF4-FFF2-40B4-BE49-F238E27FC236}">
              <a16:creationId xmlns:a16="http://schemas.microsoft.com/office/drawing/2014/main" id="{EA75DDEE-BEB6-4EB6-BABD-798DFE5B0085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0" name="Rechteck 289">
          <a:extLst>
            <a:ext uri="{FF2B5EF4-FFF2-40B4-BE49-F238E27FC236}">
              <a16:creationId xmlns:a16="http://schemas.microsoft.com/office/drawing/2014/main" id="{939AFDE3-A7C3-41B7-9D2A-CC5D8EA53D08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1" name="Rechteck 290">
          <a:extLst>
            <a:ext uri="{FF2B5EF4-FFF2-40B4-BE49-F238E27FC236}">
              <a16:creationId xmlns:a16="http://schemas.microsoft.com/office/drawing/2014/main" id="{F219EC70-C92A-4796-AE69-73BC3E72763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2" name="Rechteck 291">
          <a:extLst>
            <a:ext uri="{FF2B5EF4-FFF2-40B4-BE49-F238E27FC236}">
              <a16:creationId xmlns:a16="http://schemas.microsoft.com/office/drawing/2014/main" id="{CDA062DD-5552-4AFF-BD00-CA980C13A232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3" name="Rechteck 292">
          <a:extLst>
            <a:ext uri="{FF2B5EF4-FFF2-40B4-BE49-F238E27FC236}">
              <a16:creationId xmlns:a16="http://schemas.microsoft.com/office/drawing/2014/main" id="{98E82653-1970-475B-A7FE-FD7A817F3BCC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4" name="Rechteck 293">
          <a:extLst>
            <a:ext uri="{FF2B5EF4-FFF2-40B4-BE49-F238E27FC236}">
              <a16:creationId xmlns:a16="http://schemas.microsoft.com/office/drawing/2014/main" id="{D420D9B2-65EF-4FEB-8BA3-24EBCFE7C52B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5" name="Rechteck 294">
          <a:extLst>
            <a:ext uri="{FF2B5EF4-FFF2-40B4-BE49-F238E27FC236}">
              <a16:creationId xmlns:a16="http://schemas.microsoft.com/office/drawing/2014/main" id="{F7361807-15FE-4EE3-AF55-0038F318BA1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6" name="Rechteck 295">
          <a:extLst>
            <a:ext uri="{FF2B5EF4-FFF2-40B4-BE49-F238E27FC236}">
              <a16:creationId xmlns:a16="http://schemas.microsoft.com/office/drawing/2014/main" id="{34EE44D8-3BC7-4E98-A2F2-9592CD5C93C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7" name="Rechteck 296">
          <a:extLst>
            <a:ext uri="{FF2B5EF4-FFF2-40B4-BE49-F238E27FC236}">
              <a16:creationId xmlns:a16="http://schemas.microsoft.com/office/drawing/2014/main" id="{29A730B6-618F-4CBA-977C-9DCB31BAB019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8" name="Rechteck 297">
          <a:extLst>
            <a:ext uri="{FF2B5EF4-FFF2-40B4-BE49-F238E27FC236}">
              <a16:creationId xmlns:a16="http://schemas.microsoft.com/office/drawing/2014/main" id="{12FE8C0E-6194-4916-B923-31BEC264E952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299" name="Rechteck 298">
          <a:extLst>
            <a:ext uri="{FF2B5EF4-FFF2-40B4-BE49-F238E27FC236}">
              <a16:creationId xmlns:a16="http://schemas.microsoft.com/office/drawing/2014/main" id="{84F7C1DE-0350-4132-8A62-DFCA8AFCCC95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300" name="Rechteck 299">
          <a:extLst>
            <a:ext uri="{FF2B5EF4-FFF2-40B4-BE49-F238E27FC236}">
              <a16:creationId xmlns:a16="http://schemas.microsoft.com/office/drawing/2014/main" id="{01F19CE3-DE35-4A36-82B7-BB964C33E11D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301" name="Rechteck 300">
          <a:extLst>
            <a:ext uri="{FF2B5EF4-FFF2-40B4-BE49-F238E27FC236}">
              <a16:creationId xmlns:a16="http://schemas.microsoft.com/office/drawing/2014/main" id="{CF3B96C7-E2C2-4665-BD85-482C6D52E3D0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302" name="Rechteck 301">
          <a:extLst>
            <a:ext uri="{FF2B5EF4-FFF2-40B4-BE49-F238E27FC236}">
              <a16:creationId xmlns:a16="http://schemas.microsoft.com/office/drawing/2014/main" id="{B8855C9C-AB57-48C2-B5B2-DCFCA4ED0683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303" name="Rechteck 302">
          <a:extLst>
            <a:ext uri="{FF2B5EF4-FFF2-40B4-BE49-F238E27FC236}">
              <a16:creationId xmlns:a16="http://schemas.microsoft.com/office/drawing/2014/main" id="{C6E48FB1-8E19-45EF-95A9-641FE76F2B44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10</xdr:row>
      <xdr:rowOff>0</xdr:rowOff>
    </xdr:from>
    <xdr:ext cx="184730" cy="468013"/>
    <xdr:sp macro="" textlink="">
      <xdr:nvSpPr>
        <xdr:cNvPr id="304" name="Rechteck 303">
          <a:extLst>
            <a:ext uri="{FF2B5EF4-FFF2-40B4-BE49-F238E27FC236}">
              <a16:creationId xmlns:a16="http://schemas.microsoft.com/office/drawing/2014/main" id="{14574E4D-6A18-4FA8-ADD9-B24CBA35073C}"/>
            </a:ext>
          </a:extLst>
        </xdr:cNvPr>
        <xdr:cNvSpPr/>
      </xdr:nvSpPr>
      <xdr:spPr>
        <a:xfrm>
          <a:off x="6372026" y="19716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11</xdr:row>
      <xdr:rowOff>45720</xdr:rowOff>
    </xdr:from>
    <xdr:ext cx="184730" cy="937629"/>
    <xdr:sp macro="" textlink="">
      <xdr:nvSpPr>
        <xdr:cNvPr id="305" name="Rechteck 304">
          <a:extLst>
            <a:ext uri="{FF2B5EF4-FFF2-40B4-BE49-F238E27FC236}">
              <a16:creationId xmlns:a16="http://schemas.microsoft.com/office/drawing/2014/main" id="{A8AE8C31-BDB4-475A-BCA0-618EECF99D93}"/>
            </a:ext>
          </a:extLst>
        </xdr:cNvPr>
        <xdr:cNvSpPr/>
      </xdr:nvSpPr>
      <xdr:spPr>
        <a:xfrm>
          <a:off x="4131945" y="21697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7</xdr:col>
      <xdr:colOff>86056</xdr:colOff>
      <xdr:row>101</xdr:row>
      <xdr:rowOff>10584</xdr:rowOff>
    </xdr:from>
    <xdr:ext cx="184730" cy="468013"/>
    <xdr:sp macro="" textlink="">
      <xdr:nvSpPr>
        <xdr:cNvPr id="306" name="Rechteck 305">
          <a:extLst>
            <a:ext uri="{FF2B5EF4-FFF2-40B4-BE49-F238E27FC236}">
              <a16:creationId xmlns:a16="http://schemas.microsoft.com/office/drawing/2014/main" id="{065138BB-56FF-4CBF-9462-5616EA5616E4}"/>
            </a:ext>
          </a:extLst>
        </xdr:cNvPr>
        <xdr:cNvSpPr/>
      </xdr:nvSpPr>
      <xdr:spPr>
        <a:xfrm>
          <a:off x="6458281" y="15831609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33042</xdr:colOff>
      <xdr:row>78</xdr:row>
      <xdr:rowOff>79376</xdr:rowOff>
    </xdr:from>
    <xdr:ext cx="184730" cy="468013"/>
    <xdr:sp macro="" textlink="">
      <xdr:nvSpPr>
        <xdr:cNvPr id="307" name="Rechteck 306">
          <a:extLst>
            <a:ext uri="{FF2B5EF4-FFF2-40B4-BE49-F238E27FC236}">
              <a16:creationId xmlns:a16="http://schemas.microsoft.com/office/drawing/2014/main" id="{ADD03E0D-9285-4F62-96AB-C6802014FEB5}"/>
            </a:ext>
          </a:extLst>
        </xdr:cNvPr>
        <xdr:cNvSpPr/>
      </xdr:nvSpPr>
      <xdr:spPr>
        <a:xfrm>
          <a:off x="6405267" y="12395201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39</xdr:row>
      <xdr:rowOff>0</xdr:rowOff>
    </xdr:from>
    <xdr:ext cx="184730" cy="468013"/>
    <xdr:sp macro="" textlink="">
      <xdr:nvSpPr>
        <xdr:cNvPr id="308" name="Rechteck 307">
          <a:extLst>
            <a:ext uri="{FF2B5EF4-FFF2-40B4-BE49-F238E27FC236}">
              <a16:creationId xmlns:a16="http://schemas.microsoft.com/office/drawing/2014/main" id="{D9EC2A22-6805-4651-9520-B34025B5DA06}"/>
            </a:ext>
          </a:extLst>
        </xdr:cNvPr>
        <xdr:cNvSpPr/>
      </xdr:nvSpPr>
      <xdr:spPr>
        <a:xfrm>
          <a:off x="3948094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11</xdr:col>
      <xdr:colOff>182218</xdr:colOff>
      <xdr:row>48</xdr:row>
      <xdr:rowOff>115956</xdr:rowOff>
    </xdr:from>
    <xdr:ext cx="184730" cy="937629"/>
    <xdr:sp macro="" textlink="">
      <xdr:nvSpPr>
        <xdr:cNvPr id="309" name="Rechteck 308">
          <a:extLst>
            <a:ext uri="{FF2B5EF4-FFF2-40B4-BE49-F238E27FC236}">
              <a16:creationId xmlns:a16="http://schemas.microsoft.com/office/drawing/2014/main" id="{A64EFB7C-9E21-43D6-A5CB-733D39A40EB9}"/>
            </a:ext>
          </a:extLst>
        </xdr:cNvPr>
        <xdr:cNvSpPr/>
      </xdr:nvSpPr>
      <xdr:spPr>
        <a:xfrm>
          <a:off x="8630893" y="7859781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531794</xdr:colOff>
      <xdr:row>104</xdr:row>
      <xdr:rowOff>31751</xdr:rowOff>
    </xdr:from>
    <xdr:ext cx="184730" cy="468013"/>
    <xdr:sp macro="" textlink="">
      <xdr:nvSpPr>
        <xdr:cNvPr id="310" name="Rechteck 309">
          <a:extLst>
            <a:ext uri="{FF2B5EF4-FFF2-40B4-BE49-F238E27FC236}">
              <a16:creationId xmlns:a16="http://schemas.microsoft.com/office/drawing/2014/main" id="{33E963E6-688D-498E-BEA1-195DCA32E41E}"/>
            </a:ext>
          </a:extLst>
        </xdr:cNvPr>
        <xdr:cNvSpPr/>
      </xdr:nvSpPr>
      <xdr:spPr>
        <a:xfrm>
          <a:off x="6370619" y="16309976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162785</xdr:colOff>
      <xdr:row>31</xdr:row>
      <xdr:rowOff>105833</xdr:rowOff>
    </xdr:from>
    <xdr:ext cx="184730" cy="468013"/>
    <xdr:sp macro="" textlink="">
      <xdr:nvSpPr>
        <xdr:cNvPr id="311" name="Rechteck 310">
          <a:extLst>
            <a:ext uri="{FF2B5EF4-FFF2-40B4-BE49-F238E27FC236}">
              <a16:creationId xmlns:a16="http://schemas.microsoft.com/office/drawing/2014/main" id="{48C36560-A284-4368-9686-926E5355E4DF}"/>
            </a:ext>
          </a:extLst>
        </xdr:cNvPr>
        <xdr:cNvSpPr/>
      </xdr:nvSpPr>
      <xdr:spPr>
        <a:xfrm>
          <a:off x="6535010" y="527790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2" name="Rechteck 311">
          <a:extLst>
            <a:ext uri="{FF2B5EF4-FFF2-40B4-BE49-F238E27FC236}">
              <a16:creationId xmlns:a16="http://schemas.microsoft.com/office/drawing/2014/main" id="{4329A2EF-66CA-4FCA-B467-22165B9D7AD0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3" name="Rechteck 312">
          <a:extLst>
            <a:ext uri="{FF2B5EF4-FFF2-40B4-BE49-F238E27FC236}">
              <a16:creationId xmlns:a16="http://schemas.microsoft.com/office/drawing/2014/main" id="{16434D4A-3730-43D8-A32B-5A0CCE6C9255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4" name="Rechteck 313">
          <a:extLst>
            <a:ext uri="{FF2B5EF4-FFF2-40B4-BE49-F238E27FC236}">
              <a16:creationId xmlns:a16="http://schemas.microsoft.com/office/drawing/2014/main" id="{DCF855F5-6FE9-45C3-9CD2-3BDB14B85C1D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5" name="Rechteck 314">
          <a:extLst>
            <a:ext uri="{FF2B5EF4-FFF2-40B4-BE49-F238E27FC236}">
              <a16:creationId xmlns:a16="http://schemas.microsoft.com/office/drawing/2014/main" id="{6752025C-6722-445B-A264-323DCFBE61AE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6" name="Rechteck 315">
          <a:extLst>
            <a:ext uri="{FF2B5EF4-FFF2-40B4-BE49-F238E27FC236}">
              <a16:creationId xmlns:a16="http://schemas.microsoft.com/office/drawing/2014/main" id="{455B3418-9D32-477C-9376-00D6EE1DD3D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7" name="Rechteck 316">
          <a:extLst>
            <a:ext uri="{FF2B5EF4-FFF2-40B4-BE49-F238E27FC236}">
              <a16:creationId xmlns:a16="http://schemas.microsoft.com/office/drawing/2014/main" id="{E5CCCC50-83F0-46E3-80BE-CEAF11CF708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8" name="Rechteck 317">
          <a:extLst>
            <a:ext uri="{FF2B5EF4-FFF2-40B4-BE49-F238E27FC236}">
              <a16:creationId xmlns:a16="http://schemas.microsoft.com/office/drawing/2014/main" id="{101782FB-7FE7-451D-A3A5-9D4C8A940E2D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19" name="Rechteck 318">
          <a:extLst>
            <a:ext uri="{FF2B5EF4-FFF2-40B4-BE49-F238E27FC236}">
              <a16:creationId xmlns:a16="http://schemas.microsoft.com/office/drawing/2014/main" id="{B64199CA-1428-4DF0-976E-F6065032A861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0" name="Rechteck 319">
          <a:extLst>
            <a:ext uri="{FF2B5EF4-FFF2-40B4-BE49-F238E27FC236}">
              <a16:creationId xmlns:a16="http://schemas.microsoft.com/office/drawing/2014/main" id="{B8927B58-C18B-4BDF-A8DF-4FA08DDC86A4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1" name="Rechteck 320">
          <a:extLst>
            <a:ext uri="{FF2B5EF4-FFF2-40B4-BE49-F238E27FC236}">
              <a16:creationId xmlns:a16="http://schemas.microsoft.com/office/drawing/2014/main" id="{D1344827-839C-45CA-9D18-C876F911646C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2" name="Rechteck 321">
          <a:extLst>
            <a:ext uri="{FF2B5EF4-FFF2-40B4-BE49-F238E27FC236}">
              <a16:creationId xmlns:a16="http://schemas.microsoft.com/office/drawing/2014/main" id="{B4FF2236-36E1-4E6C-8FAC-A8B8C6A0ADB6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3" name="Rechteck 322">
          <a:extLst>
            <a:ext uri="{FF2B5EF4-FFF2-40B4-BE49-F238E27FC236}">
              <a16:creationId xmlns:a16="http://schemas.microsoft.com/office/drawing/2014/main" id="{72641351-DFD6-4694-BC68-0006D7F38F7E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4" name="Rechteck 323">
          <a:extLst>
            <a:ext uri="{FF2B5EF4-FFF2-40B4-BE49-F238E27FC236}">
              <a16:creationId xmlns:a16="http://schemas.microsoft.com/office/drawing/2014/main" id="{2A2BB001-F965-46FC-BBD7-484DE1E8773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5" name="Rechteck 324">
          <a:extLst>
            <a:ext uri="{FF2B5EF4-FFF2-40B4-BE49-F238E27FC236}">
              <a16:creationId xmlns:a16="http://schemas.microsoft.com/office/drawing/2014/main" id="{25ACE3EB-654A-48A9-8447-0CC4D829C17C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6" name="Rechteck 325">
          <a:extLst>
            <a:ext uri="{FF2B5EF4-FFF2-40B4-BE49-F238E27FC236}">
              <a16:creationId xmlns:a16="http://schemas.microsoft.com/office/drawing/2014/main" id="{C92F9610-E27B-48CF-8496-9B2B9F5890A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7" name="Rechteck 326">
          <a:extLst>
            <a:ext uri="{FF2B5EF4-FFF2-40B4-BE49-F238E27FC236}">
              <a16:creationId xmlns:a16="http://schemas.microsoft.com/office/drawing/2014/main" id="{F5DC9C3C-8696-4A91-8B72-0B6039FAC759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8" name="Rechteck 327">
          <a:extLst>
            <a:ext uri="{FF2B5EF4-FFF2-40B4-BE49-F238E27FC236}">
              <a16:creationId xmlns:a16="http://schemas.microsoft.com/office/drawing/2014/main" id="{B0373326-AE9E-45E7-BF3D-B56B7C06C4F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29" name="Rechteck 328">
          <a:extLst>
            <a:ext uri="{FF2B5EF4-FFF2-40B4-BE49-F238E27FC236}">
              <a16:creationId xmlns:a16="http://schemas.microsoft.com/office/drawing/2014/main" id="{E7BB2B5C-D3F5-4669-B6C3-8E0E4863B6F3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0" name="Rechteck 329">
          <a:extLst>
            <a:ext uri="{FF2B5EF4-FFF2-40B4-BE49-F238E27FC236}">
              <a16:creationId xmlns:a16="http://schemas.microsoft.com/office/drawing/2014/main" id="{C78BC98B-E30B-4BFF-B28F-7D2F395F437D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1" name="Rechteck 330">
          <a:extLst>
            <a:ext uri="{FF2B5EF4-FFF2-40B4-BE49-F238E27FC236}">
              <a16:creationId xmlns:a16="http://schemas.microsoft.com/office/drawing/2014/main" id="{01947CAE-A6BB-4A25-9EC1-FF5F5639A56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2" name="Rechteck 331">
          <a:extLst>
            <a:ext uri="{FF2B5EF4-FFF2-40B4-BE49-F238E27FC236}">
              <a16:creationId xmlns:a16="http://schemas.microsoft.com/office/drawing/2014/main" id="{9C9BD93B-A161-4B91-9509-4582E751D1FF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3" name="Rechteck 332">
          <a:extLst>
            <a:ext uri="{FF2B5EF4-FFF2-40B4-BE49-F238E27FC236}">
              <a16:creationId xmlns:a16="http://schemas.microsoft.com/office/drawing/2014/main" id="{EBC43164-ACE0-4B9A-97DD-17FFE801047C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4" name="Rechteck 333">
          <a:extLst>
            <a:ext uri="{FF2B5EF4-FFF2-40B4-BE49-F238E27FC236}">
              <a16:creationId xmlns:a16="http://schemas.microsoft.com/office/drawing/2014/main" id="{F4FA8D50-52B2-46DA-BE50-A2E581A2D3E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5" name="Rechteck 334">
          <a:extLst>
            <a:ext uri="{FF2B5EF4-FFF2-40B4-BE49-F238E27FC236}">
              <a16:creationId xmlns:a16="http://schemas.microsoft.com/office/drawing/2014/main" id="{3A78C798-92C9-416B-9979-69FBB50A9B1D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6" name="Rechteck 335">
          <a:extLst>
            <a:ext uri="{FF2B5EF4-FFF2-40B4-BE49-F238E27FC236}">
              <a16:creationId xmlns:a16="http://schemas.microsoft.com/office/drawing/2014/main" id="{2CDA43A6-1923-4770-8D43-2390B459B3A7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7" name="Rechteck 336">
          <a:extLst>
            <a:ext uri="{FF2B5EF4-FFF2-40B4-BE49-F238E27FC236}">
              <a16:creationId xmlns:a16="http://schemas.microsoft.com/office/drawing/2014/main" id="{62B1F778-1982-44FD-9578-C48FD0D8C5C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8" name="Rechteck 337">
          <a:extLst>
            <a:ext uri="{FF2B5EF4-FFF2-40B4-BE49-F238E27FC236}">
              <a16:creationId xmlns:a16="http://schemas.microsoft.com/office/drawing/2014/main" id="{4D6590D4-8189-45E1-8AA3-EA31964479C8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39" name="Rechteck 338">
          <a:extLst>
            <a:ext uri="{FF2B5EF4-FFF2-40B4-BE49-F238E27FC236}">
              <a16:creationId xmlns:a16="http://schemas.microsoft.com/office/drawing/2014/main" id="{E17943D3-016D-4F4F-AD2C-16FD21A01DAA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0" name="Rechteck 339">
          <a:extLst>
            <a:ext uri="{FF2B5EF4-FFF2-40B4-BE49-F238E27FC236}">
              <a16:creationId xmlns:a16="http://schemas.microsoft.com/office/drawing/2014/main" id="{0CD7EC66-0222-4C92-AFC5-AA7C912BCE16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1" name="Rechteck 340">
          <a:extLst>
            <a:ext uri="{FF2B5EF4-FFF2-40B4-BE49-F238E27FC236}">
              <a16:creationId xmlns:a16="http://schemas.microsoft.com/office/drawing/2014/main" id="{C24294D0-235D-4E32-A73A-872FFD50514A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2" name="Rechteck 341">
          <a:extLst>
            <a:ext uri="{FF2B5EF4-FFF2-40B4-BE49-F238E27FC236}">
              <a16:creationId xmlns:a16="http://schemas.microsoft.com/office/drawing/2014/main" id="{2844B8BB-99E5-42DD-8451-71BAA5203381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3" name="Rechteck 342">
          <a:extLst>
            <a:ext uri="{FF2B5EF4-FFF2-40B4-BE49-F238E27FC236}">
              <a16:creationId xmlns:a16="http://schemas.microsoft.com/office/drawing/2014/main" id="{A4F0ED23-47F4-419B-B4E3-BE065C547980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4" name="Rechteck 343">
          <a:extLst>
            <a:ext uri="{FF2B5EF4-FFF2-40B4-BE49-F238E27FC236}">
              <a16:creationId xmlns:a16="http://schemas.microsoft.com/office/drawing/2014/main" id="{2E924331-5577-40EE-959B-D0E63014E62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5" name="Rechteck 344">
          <a:extLst>
            <a:ext uri="{FF2B5EF4-FFF2-40B4-BE49-F238E27FC236}">
              <a16:creationId xmlns:a16="http://schemas.microsoft.com/office/drawing/2014/main" id="{B6E1A066-9B0D-4E73-B8C1-0A4A950F734A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6" name="Rechteck 345">
          <a:extLst>
            <a:ext uri="{FF2B5EF4-FFF2-40B4-BE49-F238E27FC236}">
              <a16:creationId xmlns:a16="http://schemas.microsoft.com/office/drawing/2014/main" id="{8C6FCA65-9131-4839-A714-73FE27D55F9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7" name="Rechteck 346">
          <a:extLst>
            <a:ext uri="{FF2B5EF4-FFF2-40B4-BE49-F238E27FC236}">
              <a16:creationId xmlns:a16="http://schemas.microsoft.com/office/drawing/2014/main" id="{651A1644-16FE-466A-98B1-5FC56DCB01A9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8" name="Rechteck 347">
          <a:extLst>
            <a:ext uri="{FF2B5EF4-FFF2-40B4-BE49-F238E27FC236}">
              <a16:creationId xmlns:a16="http://schemas.microsoft.com/office/drawing/2014/main" id="{30BAF511-CFC0-445E-B836-A65CC2356A8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49" name="Rechteck 348">
          <a:extLst>
            <a:ext uri="{FF2B5EF4-FFF2-40B4-BE49-F238E27FC236}">
              <a16:creationId xmlns:a16="http://schemas.microsoft.com/office/drawing/2014/main" id="{B1BAAB83-2EAD-4F1C-8C81-D6D9F2D47656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0" name="Rechteck 349">
          <a:extLst>
            <a:ext uri="{FF2B5EF4-FFF2-40B4-BE49-F238E27FC236}">
              <a16:creationId xmlns:a16="http://schemas.microsoft.com/office/drawing/2014/main" id="{7A458994-59CF-40E3-B555-AD539EDEF0B1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1" name="Rechteck 350">
          <a:extLst>
            <a:ext uri="{FF2B5EF4-FFF2-40B4-BE49-F238E27FC236}">
              <a16:creationId xmlns:a16="http://schemas.microsoft.com/office/drawing/2014/main" id="{C9B0A823-53E0-4FDF-9881-877550433C09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2" name="Rechteck 351">
          <a:extLst>
            <a:ext uri="{FF2B5EF4-FFF2-40B4-BE49-F238E27FC236}">
              <a16:creationId xmlns:a16="http://schemas.microsoft.com/office/drawing/2014/main" id="{777C26BA-9B82-4BA2-A3B5-FC18EC4F1789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3" name="Rechteck 352">
          <a:extLst>
            <a:ext uri="{FF2B5EF4-FFF2-40B4-BE49-F238E27FC236}">
              <a16:creationId xmlns:a16="http://schemas.microsoft.com/office/drawing/2014/main" id="{B623BFED-677D-4BD3-8396-8C7FE159F6E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4" name="Rechteck 353">
          <a:extLst>
            <a:ext uri="{FF2B5EF4-FFF2-40B4-BE49-F238E27FC236}">
              <a16:creationId xmlns:a16="http://schemas.microsoft.com/office/drawing/2014/main" id="{FC8E294D-C173-4525-A93C-09F010EE3808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5" name="Rechteck 354">
          <a:extLst>
            <a:ext uri="{FF2B5EF4-FFF2-40B4-BE49-F238E27FC236}">
              <a16:creationId xmlns:a16="http://schemas.microsoft.com/office/drawing/2014/main" id="{770C0345-6196-40DF-808D-F4908CD0084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6" name="Rechteck 355">
          <a:extLst>
            <a:ext uri="{FF2B5EF4-FFF2-40B4-BE49-F238E27FC236}">
              <a16:creationId xmlns:a16="http://schemas.microsoft.com/office/drawing/2014/main" id="{42902890-E239-471C-8528-E916EB93B728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7" name="Rechteck 356">
          <a:extLst>
            <a:ext uri="{FF2B5EF4-FFF2-40B4-BE49-F238E27FC236}">
              <a16:creationId xmlns:a16="http://schemas.microsoft.com/office/drawing/2014/main" id="{179843DA-F686-4FC4-9B26-6865AE82BDEC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8" name="Rechteck 357">
          <a:extLst>
            <a:ext uri="{FF2B5EF4-FFF2-40B4-BE49-F238E27FC236}">
              <a16:creationId xmlns:a16="http://schemas.microsoft.com/office/drawing/2014/main" id="{725F6C43-6BE5-4F6B-8062-73CDD22A77D5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59" name="Rechteck 358">
          <a:extLst>
            <a:ext uri="{FF2B5EF4-FFF2-40B4-BE49-F238E27FC236}">
              <a16:creationId xmlns:a16="http://schemas.microsoft.com/office/drawing/2014/main" id="{0A3D9AE9-9C4C-49B4-B383-7F2EC2908424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0" name="Rechteck 359">
          <a:extLst>
            <a:ext uri="{FF2B5EF4-FFF2-40B4-BE49-F238E27FC236}">
              <a16:creationId xmlns:a16="http://schemas.microsoft.com/office/drawing/2014/main" id="{B243E53F-7E3D-44FB-A823-552ABD0750F8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1" name="Rechteck 360">
          <a:extLst>
            <a:ext uri="{FF2B5EF4-FFF2-40B4-BE49-F238E27FC236}">
              <a16:creationId xmlns:a16="http://schemas.microsoft.com/office/drawing/2014/main" id="{76AF26A7-47FA-4A7E-87A2-C3B57243CE73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2" name="Rechteck 361">
          <a:extLst>
            <a:ext uri="{FF2B5EF4-FFF2-40B4-BE49-F238E27FC236}">
              <a16:creationId xmlns:a16="http://schemas.microsoft.com/office/drawing/2014/main" id="{1EC50C7B-8A24-43D9-8085-1AA50EDF08EF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3" name="Rechteck 362">
          <a:extLst>
            <a:ext uri="{FF2B5EF4-FFF2-40B4-BE49-F238E27FC236}">
              <a16:creationId xmlns:a16="http://schemas.microsoft.com/office/drawing/2014/main" id="{51C1E756-E095-49CE-A0EF-6B2CEEFA7F26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4" name="Rechteck 363">
          <a:extLst>
            <a:ext uri="{FF2B5EF4-FFF2-40B4-BE49-F238E27FC236}">
              <a16:creationId xmlns:a16="http://schemas.microsoft.com/office/drawing/2014/main" id="{33918105-FE41-4F80-B7A3-4C6D9A984C0C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5" name="Rechteck 364">
          <a:extLst>
            <a:ext uri="{FF2B5EF4-FFF2-40B4-BE49-F238E27FC236}">
              <a16:creationId xmlns:a16="http://schemas.microsoft.com/office/drawing/2014/main" id="{C4F5214D-E055-4C88-B64F-3ECC8EF60D72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6" name="Rechteck 365">
          <a:extLst>
            <a:ext uri="{FF2B5EF4-FFF2-40B4-BE49-F238E27FC236}">
              <a16:creationId xmlns:a16="http://schemas.microsoft.com/office/drawing/2014/main" id="{34FF0BF0-9F42-4C6F-B85E-091E6620182D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7" name="Rechteck 366">
          <a:extLst>
            <a:ext uri="{FF2B5EF4-FFF2-40B4-BE49-F238E27FC236}">
              <a16:creationId xmlns:a16="http://schemas.microsoft.com/office/drawing/2014/main" id="{2108CFE4-48E9-4FEF-A563-CBEF4F0F91E8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8" name="Rechteck 367">
          <a:extLst>
            <a:ext uri="{FF2B5EF4-FFF2-40B4-BE49-F238E27FC236}">
              <a16:creationId xmlns:a16="http://schemas.microsoft.com/office/drawing/2014/main" id="{D77C02BF-F7F9-4B06-8C19-7B0EF0DC1D8E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69" name="Rechteck 368">
          <a:extLst>
            <a:ext uri="{FF2B5EF4-FFF2-40B4-BE49-F238E27FC236}">
              <a16:creationId xmlns:a16="http://schemas.microsoft.com/office/drawing/2014/main" id="{5858683B-17C2-4FA3-80F3-D1A1C8A56F9B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0" name="Rechteck 369">
          <a:extLst>
            <a:ext uri="{FF2B5EF4-FFF2-40B4-BE49-F238E27FC236}">
              <a16:creationId xmlns:a16="http://schemas.microsoft.com/office/drawing/2014/main" id="{A7E9FA7C-D2FE-4B36-90E7-17FFF00B7117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1" name="Rechteck 370">
          <a:extLst>
            <a:ext uri="{FF2B5EF4-FFF2-40B4-BE49-F238E27FC236}">
              <a16:creationId xmlns:a16="http://schemas.microsoft.com/office/drawing/2014/main" id="{3E2EA650-AB8C-41F9-B54D-1C0A1B5D9FFF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2" name="Rechteck 371">
          <a:extLst>
            <a:ext uri="{FF2B5EF4-FFF2-40B4-BE49-F238E27FC236}">
              <a16:creationId xmlns:a16="http://schemas.microsoft.com/office/drawing/2014/main" id="{29ECFD59-EDEC-46FC-99B3-ED5012E32124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3" name="Rechteck 372">
          <a:extLst>
            <a:ext uri="{FF2B5EF4-FFF2-40B4-BE49-F238E27FC236}">
              <a16:creationId xmlns:a16="http://schemas.microsoft.com/office/drawing/2014/main" id="{68284997-D5A2-4301-8D03-3C9092390770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4" name="Rechteck 373">
          <a:extLst>
            <a:ext uri="{FF2B5EF4-FFF2-40B4-BE49-F238E27FC236}">
              <a16:creationId xmlns:a16="http://schemas.microsoft.com/office/drawing/2014/main" id="{F002225F-6200-49F7-B754-9541AAD10B23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39</xdr:row>
      <xdr:rowOff>0</xdr:rowOff>
    </xdr:from>
    <xdr:ext cx="184730" cy="468013"/>
    <xdr:sp macro="" textlink="">
      <xdr:nvSpPr>
        <xdr:cNvPr id="375" name="Rechteck 374">
          <a:extLst>
            <a:ext uri="{FF2B5EF4-FFF2-40B4-BE49-F238E27FC236}">
              <a16:creationId xmlns:a16="http://schemas.microsoft.com/office/drawing/2014/main" id="{EEAB7BA7-BC91-495A-B108-DA3821EF4BB5}"/>
            </a:ext>
          </a:extLst>
        </xdr:cNvPr>
        <xdr:cNvSpPr/>
      </xdr:nvSpPr>
      <xdr:spPr>
        <a:xfrm>
          <a:off x="6372026" y="6372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583472</xdr:colOff>
      <xdr:row>101</xdr:row>
      <xdr:rowOff>95250</xdr:rowOff>
    </xdr:from>
    <xdr:ext cx="184730" cy="468013"/>
    <xdr:sp macro="" textlink="">
      <xdr:nvSpPr>
        <xdr:cNvPr id="376" name="Rechteck 375">
          <a:extLst>
            <a:ext uri="{FF2B5EF4-FFF2-40B4-BE49-F238E27FC236}">
              <a16:creationId xmlns:a16="http://schemas.microsoft.com/office/drawing/2014/main" id="{8BD78019-B600-41B3-A14D-2043C89910C9}"/>
            </a:ext>
          </a:extLst>
        </xdr:cNvPr>
        <xdr:cNvSpPr/>
      </xdr:nvSpPr>
      <xdr:spPr>
        <a:xfrm>
          <a:off x="6374672" y="159162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588764</xdr:colOff>
      <xdr:row>101</xdr:row>
      <xdr:rowOff>37042</xdr:rowOff>
    </xdr:from>
    <xdr:ext cx="184730" cy="468013"/>
    <xdr:sp macro="" textlink="">
      <xdr:nvSpPr>
        <xdr:cNvPr id="377" name="Rechteck 376">
          <a:extLst>
            <a:ext uri="{FF2B5EF4-FFF2-40B4-BE49-F238E27FC236}">
              <a16:creationId xmlns:a16="http://schemas.microsoft.com/office/drawing/2014/main" id="{ECD3906F-7247-47C6-B86C-534C9B089B78}"/>
            </a:ext>
          </a:extLst>
        </xdr:cNvPr>
        <xdr:cNvSpPr/>
      </xdr:nvSpPr>
      <xdr:spPr>
        <a:xfrm>
          <a:off x="6370439" y="15858067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567597</xdr:colOff>
      <xdr:row>36</xdr:row>
      <xdr:rowOff>0</xdr:rowOff>
    </xdr:from>
    <xdr:ext cx="184730" cy="468013"/>
    <xdr:sp macro="" textlink="">
      <xdr:nvSpPr>
        <xdr:cNvPr id="378" name="Rechteck 377">
          <a:extLst>
            <a:ext uri="{FF2B5EF4-FFF2-40B4-BE49-F238E27FC236}">
              <a16:creationId xmlns:a16="http://schemas.microsoft.com/office/drawing/2014/main" id="{A96B9AEA-EDC5-46F4-9598-A31DC6A93196}"/>
            </a:ext>
          </a:extLst>
        </xdr:cNvPr>
        <xdr:cNvSpPr/>
      </xdr:nvSpPr>
      <xdr:spPr>
        <a:xfrm>
          <a:off x="6368322" y="59340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11972</xdr:colOff>
      <xdr:row>129</xdr:row>
      <xdr:rowOff>285750</xdr:rowOff>
    </xdr:from>
    <xdr:ext cx="184730" cy="468013"/>
    <xdr:sp macro="" textlink="">
      <xdr:nvSpPr>
        <xdr:cNvPr id="379" name="Rechteck 378">
          <a:extLst>
            <a:ext uri="{FF2B5EF4-FFF2-40B4-BE49-F238E27FC236}">
              <a16:creationId xmlns:a16="http://schemas.microsoft.com/office/drawing/2014/main" id="{FE6BC767-4936-4B35-AD76-4595FC12C6F6}"/>
            </a:ext>
          </a:extLst>
        </xdr:cNvPr>
        <xdr:cNvSpPr/>
      </xdr:nvSpPr>
      <xdr:spPr>
        <a:xfrm>
          <a:off x="6384197" y="203739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43</xdr:row>
      <xdr:rowOff>45720</xdr:rowOff>
    </xdr:from>
    <xdr:ext cx="184730" cy="937629"/>
    <xdr:sp macro="" textlink="">
      <xdr:nvSpPr>
        <xdr:cNvPr id="380" name="Rechteck 379">
          <a:extLst>
            <a:ext uri="{FF2B5EF4-FFF2-40B4-BE49-F238E27FC236}">
              <a16:creationId xmlns:a16="http://schemas.microsoft.com/office/drawing/2014/main" id="{95200AF9-392E-4B04-AA41-97BD7ED2DCD5}"/>
            </a:ext>
          </a:extLst>
        </xdr:cNvPr>
        <xdr:cNvSpPr/>
      </xdr:nvSpPr>
      <xdr:spPr>
        <a:xfrm>
          <a:off x="4131945" y="702754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3</xdr:col>
      <xdr:colOff>1038487</xdr:colOff>
      <xdr:row>47</xdr:row>
      <xdr:rowOff>0</xdr:rowOff>
    </xdr:from>
    <xdr:ext cx="184730" cy="468013"/>
    <xdr:sp macro="" textlink="">
      <xdr:nvSpPr>
        <xdr:cNvPr id="381" name="Rechteck 380">
          <a:extLst>
            <a:ext uri="{FF2B5EF4-FFF2-40B4-BE49-F238E27FC236}">
              <a16:creationId xmlns:a16="http://schemas.microsoft.com/office/drawing/2014/main" id="{5EC9632D-08A8-47AB-8C53-78EBA0649CBA}"/>
            </a:ext>
          </a:extLst>
        </xdr:cNvPr>
        <xdr:cNvSpPr/>
      </xdr:nvSpPr>
      <xdr:spPr>
        <a:xfrm>
          <a:off x="3981712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2" name="Rechteck 381">
          <a:extLst>
            <a:ext uri="{FF2B5EF4-FFF2-40B4-BE49-F238E27FC236}">
              <a16:creationId xmlns:a16="http://schemas.microsoft.com/office/drawing/2014/main" id="{A62E6C8B-B43E-4AE0-9050-90A5F968EB4D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3" name="Rechteck 382">
          <a:extLst>
            <a:ext uri="{FF2B5EF4-FFF2-40B4-BE49-F238E27FC236}">
              <a16:creationId xmlns:a16="http://schemas.microsoft.com/office/drawing/2014/main" id="{A63C6238-91F9-44F5-AC98-D1FDE19E374A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4" name="Rechteck 383">
          <a:extLst>
            <a:ext uri="{FF2B5EF4-FFF2-40B4-BE49-F238E27FC236}">
              <a16:creationId xmlns:a16="http://schemas.microsoft.com/office/drawing/2014/main" id="{2571F961-EEEC-4949-A103-0E537C7A673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5" name="Rechteck 384">
          <a:extLst>
            <a:ext uri="{FF2B5EF4-FFF2-40B4-BE49-F238E27FC236}">
              <a16:creationId xmlns:a16="http://schemas.microsoft.com/office/drawing/2014/main" id="{11859FED-A46A-48C2-B3BB-90FCABDC9D9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6" name="Rechteck 385">
          <a:extLst>
            <a:ext uri="{FF2B5EF4-FFF2-40B4-BE49-F238E27FC236}">
              <a16:creationId xmlns:a16="http://schemas.microsoft.com/office/drawing/2014/main" id="{79E60287-1952-4B98-91D1-E630D9D6ED9A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7" name="Rechteck 386">
          <a:extLst>
            <a:ext uri="{FF2B5EF4-FFF2-40B4-BE49-F238E27FC236}">
              <a16:creationId xmlns:a16="http://schemas.microsoft.com/office/drawing/2014/main" id="{78B9ABBA-3965-4138-A5FA-93EF2B46D87B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8" name="Rechteck 387">
          <a:extLst>
            <a:ext uri="{FF2B5EF4-FFF2-40B4-BE49-F238E27FC236}">
              <a16:creationId xmlns:a16="http://schemas.microsoft.com/office/drawing/2014/main" id="{4AB01A58-8E92-4CBD-86C4-8008E744A09A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89" name="Rechteck 388">
          <a:extLst>
            <a:ext uri="{FF2B5EF4-FFF2-40B4-BE49-F238E27FC236}">
              <a16:creationId xmlns:a16="http://schemas.microsoft.com/office/drawing/2014/main" id="{6645DDA9-8B77-4E4F-AD27-9BDA7CBF176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0" name="Rechteck 389">
          <a:extLst>
            <a:ext uri="{FF2B5EF4-FFF2-40B4-BE49-F238E27FC236}">
              <a16:creationId xmlns:a16="http://schemas.microsoft.com/office/drawing/2014/main" id="{4F70BD0B-ACA9-47F3-9BF9-9942344BFFA2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1" name="Rechteck 390">
          <a:extLst>
            <a:ext uri="{FF2B5EF4-FFF2-40B4-BE49-F238E27FC236}">
              <a16:creationId xmlns:a16="http://schemas.microsoft.com/office/drawing/2014/main" id="{81761A64-1FAC-4027-86A9-8B57C536585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2" name="Rechteck 391">
          <a:extLst>
            <a:ext uri="{FF2B5EF4-FFF2-40B4-BE49-F238E27FC236}">
              <a16:creationId xmlns:a16="http://schemas.microsoft.com/office/drawing/2014/main" id="{89814F63-B643-4168-AF26-33C98630F7C8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3" name="Rechteck 392">
          <a:extLst>
            <a:ext uri="{FF2B5EF4-FFF2-40B4-BE49-F238E27FC236}">
              <a16:creationId xmlns:a16="http://schemas.microsoft.com/office/drawing/2014/main" id="{CA45B9A9-7B65-4CC3-B938-AA293A56D53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4" name="Rechteck 393">
          <a:extLst>
            <a:ext uri="{FF2B5EF4-FFF2-40B4-BE49-F238E27FC236}">
              <a16:creationId xmlns:a16="http://schemas.microsoft.com/office/drawing/2014/main" id="{A01F69C1-014A-4938-9DBB-ABC7186B903D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5" name="Rechteck 394">
          <a:extLst>
            <a:ext uri="{FF2B5EF4-FFF2-40B4-BE49-F238E27FC236}">
              <a16:creationId xmlns:a16="http://schemas.microsoft.com/office/drawing/2014/main" id="{B38AE42F-B787-41FC-97C3-C5975252D47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6" name="Rechteck 395">
          <a:extLst>
            <a:ext uri="{FF2B5EF4-FFF2-40B4-BE49-F238E27FC236}">
              <a16:creationId xmlns:a16="http://schemas.microsoft.com/office/drawing/2014/main" id="{BA9E3886-5409-4916-A00E-DB3C697C4B9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7" name="Rechteck 396">
          <a:extLst>
            <a:ext uri="{FF2B5EF4-FFF2-40B4-BE49-F238E27FC236}">
              <a16:creationId xmlns:a16="http://schemas.microsoft.com/office/drawing/2014/main" id="{F0626E53-6738-4005-A26F-7DF6B763662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8" name="Rechteck 397">
          <a:extLst>
            <a:ext uri="{FF2B5EF4-FFF2-40B4-BE49-F238E27FC236}">
              <a16:creationId xmlns:a16="http://schemas.microsoft.com/office/drawing/2014/main" id="{624E5D67-2E35-47AA-9FE9-72CEC04BBF8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399" name="Rechteck 398">
          <a:extLst>
            <a:ext uri="{FF2B5EF4-FFF2-40B4-BE49-F238E27FC236}">
              <a16:creationId xmlns:a16="http://schemas.microsoft.com/office/drawing/2014/main" id="{1F6BA83B-A7E4-4D1B-866A-F3B2238EF26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0" name="Rechteck 399">
          <a:extLst>
            <a:ext uri="{FF2B5EF4-FFF2-40B4-BE49-F238E27FC236}">
              <a16:creationId xmlns:a16="http://schemas.microsoft.com/office/drawing/2014/main" id="{00A109AF-A04C-45DA-AAAD-4B7AF0E8F86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1" name="Rechteck 400">
          <a:extLst>
            <a:ext uri="{FF2B5EF4-FFF2-40B4-BE49-F238E27FC236}">
              <a16:creationId xmlns:a16="http://schemas.microsoft.com/office/drawing/2014/main" id="{667398D2-8543-4DCC-B936-4419A2A27D3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2" name="Rechteck 401">
          <a:extLst>
            <a:ext uri="{FF2B5EF4-FFF2-40B4-BE49-F238E27FC236}">
              <a16:creationId xmlns:a16="http://schemas.microsoft.com/office/drawing/2014/main" id="{FF688549-AF41-4310-B299-F428F33C64F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3" name="Rechteck 402">
          <a:extLst>
            <a:ext uri="{FF2B5EF4-FFF2-40B4-BE49-F238E27FC236}">
              <a16:creationId xmlns:a16="http://schemas.microsoft.com/office/drawing/2014/main" id="{7AED446C-1C65-4082-9EC0-E3EB4F74AA78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4" name="Rechteck 403">
          <a:extLst>
            <a:ext uri="{FF2B5EF4-FFF2-40B4-BE49-F238E27FC236}">
              <a16:creationId xmlns:a16="http://schemas.microsoft.com/office/drawing/2014/main" id="{AEEA331E-0297-4B4D-9647-176314619D8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5" name="Rechteck 404">
          <a:extLst>
            <a:ext uri="{FF2B5EF4-FFF2-40B4-BE49-F238E27FC236}">
              <a16:creationId xmlns:a16="http://schemas.microsoft.com/office/drawing/2014/main" id="{7F45921D-2982-4D13-855D-7A8AF950EB62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6" name="Rechteck 405">
          <a:extLst>
            <a:ext uri="{FF2B5EF4-FFF2-40B4-BE49-F238E27FC236}">
              <a16:creationId xmlns:a16="http://schemas.microsoft.com/office/drawing/2014/main" id="{88B3B455-78FF-4802-A8B5-FC85245F3D4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7" name="Rechteck 406">
          <a:extLst>
            <a:ext uri="{FF2B5EF4-FFF2-40B4-BE49-F238E27FC236}">
              <a16:creationId xmlns:a16="http://schemas.microsoft.com/office/drawing/2014/main" id="{D3C241C0-A4FF-4013-AC76-12A810E10534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8" name="Rechteck 407">
          <a:extLst>
            <a:ext uri="{FF2B5EF4-FFF2-40B4-BE49-F238E27FC236}">
              <a16:creationId xmlns:a16="http://schemas.microsoft.com/office/drawing/2014/main" id="{D70F2E47-FC7D-4158-A20B-803F87F929D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09" name="Rechteck 408">
          <a:extLst>
            <a:ext uri="{FF2B5EF4-FFF2-40B4-BE49-F238E27FC236}">
              <a16:creationId xmlns:a16="http://schemas.microsoft.com/office/drawing/2014/main" id="{4E2143C4-92A3-49CC-8C28-08E538C55EF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0" name="Rechteck 409">
          <a:extLst>
            <a:ext uri="{FF2B5EF4-FFF2-40B4-BE49-F238E27FC236}">
              <a16:creationId xmlns:a16="http://schemas.microsoft.com/office/drawing/2014/main" id="{51261E99-4AB1-4388-9607-99E69F0627A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1" name="Rechteck 410">
          <a:extLst>
            <a:ext uri="{FF2B5EF4-FFF2-40B4-BE49-F238E27FC236}">
              <a16:creationId xmlns:a16="http://schemas.microsoft.com/office/drawing/2014/main" id="{B4A1899B-8B56-45BE-ABAE-4AFBA8E226C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2" name="Rechteck 411">
          <a:extLst>
            <a:ext uri="{FF2B5EF4-FFF2-40B4-BE49-F238E27FC236}">
              <a16:creationId xmlns:a16="http://schemas.microsoft.com/office/drawing/2014/main" id="{24E3D9B4-5747-461B-896D-D2E01E08F31C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3" name="Rechteck 412">
          <a:extLst>
            <a:ext uri="{FF2B5EF4-FFF2-40B4-BE49-F238E27FC236}">
              <a16:creationId xmlns:a16="http://schemas.microsoft.com/office/drawing/2014/main" id="{28C1E138-9773-484D-89F7-57B96E05F55F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4" name="Rechteck 413">
          <a:extLst>
            <a:ext uri="{FF2B5EF4-FFF2-40B4-BE49-F238E27FC236}">
              <a16:creationId xmlns:a16="http://schemas.microsoft.com/office/drawing/2014/main" id="{23FAA36D-0A3C-422F-99BB-A4979040428A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5" name="Rechteck 414">
          <a:extLst>
            <a:ext uri="{FF2B5EF4-FFF2-40B4-BE49-F238E27FC236}">
              <a16:creationId xmlns:a16="http://schemas.microsoft.com/office/drawing/2014/main" id="{690B70E4-F49E-46F5-9009-73459AB8741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6" name="Rechteck 415">
          <a:extLst>
            <a:ext uri="{FF2B5EF4-FFF2-40B4-BE49-F238E27FC236}">
              <a16:creationId xmlns:a16="http://schemas.microsoft.com/office/drawing/2014/main" id="{6ACDFC00-0127-4431-85B9-CBE67B5B86C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7" name="Rechteck 416">
          <a:extLst>
            <a:ext uri="{FF2B5EF4-FFF2-40B4-BE49-F238E27FC236}">
              <a16:creationId xmlns:a16="http://schemas.microsoft.com/office/drawing/2014/main" id="{8E0B8442-5302-4A35-8216-7CD0C325F5B8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8" name="Rechteck 417">
          <a:extLst>
            <a:ext uri="{FF2B5EF4-FFF2-40B4-BE49-F238E27FC236}">
              <a16:creationId xmlns:a16="http://schemas.microsoft.com/office/drawing/2014/main" id="{FE610947-C9F2-494A-960F-0F786E2FE8A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19" name="Rechteck 418">
          <a:extLst>
            <a:ext uri="{FF2B5EF4-FFF2-40B4-BE49-F238E27FC236}">
              <a16:creationId xmlns:a16="http://schemas.microsoft.com/office/drawing/2014/main" id="{70A17196-1B87-4A70-AEE4-64571EAB462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0" name="Rechteck 419">
          <a:extLst>
            <a:ext uri="{FF2B5EF4-FFF2-40B4-BE49-F238E27FC236}">
              <a16:creationId xmlns:a16="http://schemas.microsoft.com/office/drawing/2014/main" id="{96F79DD0-085B-41EA-8928-C6D4AD19B6E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1" name="Rechteck 420">
          <a:extLst>
            <a:ext uri="{FF2B5EF4-FFF2-40B4-BE49-F238E27FC236}">
              <a16:creationId xmlns:a16="http://schemas.microsoft.com/office/drawing/2014/main" id="{4C719853-7F94-48EB-BD07-48362EA69912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2" name="Rechteck 421">
          <a:extLst>
            <a:ext uri="{FF2B5EF4-FFF2-40B4-BE49-F238E27FC236}">
              <a16:creationId xmlns:a16="http://schemas.microsoft.com/office/drawing/2014/main" id="{AE2E972B-7D8E-4B44-AC64-0E4EF88A642D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3" name="Rechteck 422">
          <a:extLst>
            <a:ext uri="{FF2B5EF4-FFF2-40B4-BE49-F238E27FC236}">
              <a16:creationId xmlns:a16="http://schemas.microsoft.com/office/drawing/2014/main" id="{053526A8-ACE0-4750-B7A8-1A1D31707FC1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4" name="Rechteck 423">
          <a:extLst>
            <a:ext uri="{FF2B5EF4-FFF2-40B4-BE49-F238E27FC236}">
              <a16:creationId xmlns:a16="http://schemas.microsoft.com/office/drawing/2014/main" id="{32200579-FA79-4135-B375-A96C7556D585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5" name="Rechteck 424">
          <a:extLst>
            <a:ext uri="{FF2B5EF4-FFF2-40B4-BE49-F238E27FC236}">
              <a16:creationId xmlns:a16="http://schemas.microsoft.com/office/drawing/2014/main" id="{6BA65A82-62C6-4236-A69B-2BA780E63BD8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6" name="Rechteck 425">
          <a:extLst>
            <a:ext uri="{FF2B5EF4-FFF2-40B4-BE49-F238E27FC236}">
              <a16:creationId xmlns:a16="http://schemas.microsoft.com/office/drawing/2014/main" id="{EC9C8BFE-051B-4923-9C16-214BD0CC1BB3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7" name="Rechteck 426">
          <a:extLst>
            <a:ext uri="{FF2B5EF4-FFF2-40B4-BE49-F238E27FC236}">
              <a16:creationId xmlns:a16="http://schemas.microsoft.com/office/drawing/2014/main" id="{6533F773-D525-4A0F-8FA4-B2C2259707E8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8" name="Rechteck 427">
          <a:extLst>
            <a:ext uri="{FF2B5EF4-FFF2-40B4-BE49-F238E27FC236}">
              <a16:creationId xmlns:a16="http://schemas.microsoft.com/office/drawing/2014/main" id="{9696D384-383B-496E-9038-883FA614AB0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29" name="Rechteck 428">
          <a:extLst>
            <a:ext uri="{FF2B5EF4-FFF2-40B4-BE49-F238E27FC236}">
              <a16:creationId xmlns:a16="http://schemas.microsoft.com/office/drawing/2014/main" id="{13168E72-D20A-4AE5-8338-04DA27908106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0" name="Rechteck 429">
          <a:extLst>
            <a:ext uri="{FF2B5EF4-FFF2-40B4-BE49-F238E27FC236}">
              <a16:creationId xmlns:a16="http://schemas.microsoft.com/office/drawing/2014/main" id="{3ACDE1C8-C3B8-48E5-B13E-CD30706D9FD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1" name="Rechteck 430">
          <a:extLst>
            <a:ext uri="{FF2B5EF4-FFF2-40B4-BE49-F238E27FC236}">
              <a16:creationId xmlns:a16="http://schemas.microsoft.com/office/drawing/2014/main" id="{405E66EA-4762-4C92-84CF-4A74D69FFFDE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2" name="Rechteck 431">
          <a:extLst>
            <a:ext uri="{FF2B5EF4-FFF2-40B4-BE49-F238E27FC236}">
              <a16:creationId xmlns:a16="http://schemas.microsoft.com/office/drawing/2014/main" id="{8FBB2ADC-2B4D-4BA2-9C44-B6D332EAD0E4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3" name="Rechteck 432">
          <a:extLst>
            <a:ext uri="{FF2B5EF4-FFF2-40B4-BE49-F238E27FC236}">
              <a16:creationId xmlns:a16="http://schemas.microsoft.com/office/drawing/2014/main" id="{7582A05C-6DAB-4060-AB5E-04481F5183DB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4" name="Rechteck 433">
          <a:extLst>
            <a:ext uri="{FF2B5EF4-FFF2-40B4-BE49-F238E27FC236}">
              <a16:creationId xmlns:a16="http://schemas.microsoft.com/office/drawing/2014/main" id="{0AA27A95-1298-4638-A326-F00D81B9FCC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5" name="Rechteck 434">
          <a:extLst>
            <a:ext uri="{FF2B5EF4-FFF2-40B4-BE49-F238E27FC236}">
              <a16:creationId xmlns:a16="http://schemas.microsoft.com/office/drawing/2014/main" id="{519C5624-CD1B-415B-9584-FAC5AF714742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6" name="Rechteck 435">
          <a:extLst>
            <a:ext uri="{FF2B5EF4-FFF2-40B4-BE49-F238E27FC236}">
              <a16:creationId xmlns:a16="http://schemas.microsoft.com/office/drawing/2014/main" id="{BE4BBAD7-ED89-4A75-8B84-922BD2C63F1D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7" name="Rechteck 436">
          <a:extLst>
            <a:ext uri="{FF2B5EF4-FFF2-40B4-BE49-F238E27FC236}">
              <a16:creationId xmlns:a16="http://schemas.microsoft.com/office/drawing/2014/main" id="{3E3769E0-AB4F-4D44-8867-C286AAA20AFA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8" name="Rechteck 437">
          <a:extLst>
            <a:ext uri="{FF2B5EF4-FFF2-40B4-BE49-F238E27FC236}">
              <a16:creationId xmlns:a16="http://schemas.microsoft.com/office/drawing/2014/main" id="{08C437B8-429C-463C-A11E-1285045C9A3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39" name="Rechteck 438">
          <a:extLst>
            <a:ext uri="{FF2B5EF4-FFF2-40B4-BE49-F238E27FC236}">
              <a16:creationId xmlns:a16="http://schemas.microsoft.com/office/drawing/2014/main" id="{6EAE343C-7E77-4794-B082-78DF3E54E68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0" name="Rechteck 439">
          <a:extLst>
            <a:ext uri="{FF2B5EF4-FFF2-40B4-BE49-F238E27FC236}">
              <a16:creationId xmlns:a16="http://schemas.microsoft.com/office/drawing/2014/main" id="{57829C6A-8129-4F2F-9572-458073CD1353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1" name="Rechteck 440">
          <a:extLst>
            <a:ext uri="{FF2B5EF4-FFF2-40B4-BE49-F238E27FC236}">
              <a16:creationId xmlns:a16="http://schemas.microsoft.com/office/drawing/2014/main" id="{8F005BF6-993E-4969-8141-86EE1B79431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2" name="Rechteck 441">
          <a:extLst>
            <a:ext uri="{FF2B5EF4-FFF2-40B4-BE49-F238E27FC236}">
              <a16:creationId xmlns:a16="http://schemas.microsoft.com/office/drawing/2014/main" id="{1327011B-8A3B-486B-9A26-72618A4F0820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3" name="Rechteck 442">
          <a:extLst>
            <a:ext uri="{FF2B5EF4-FFF2-40B4-BE49-F238E27FC236}">
              <a16:creationId xmlns:a16="http://schemas.microsoft.com/office/drawing/2014/main" id="{644950E4-5B8E-4F56-A2CD-7168E9B7ED47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4" name="Rechteck 443">
          <a:extLst>
            <a:ext uri="{FF2B5EF4-FFF2-40B4-BE49-F238E27FC236}">
              <a16:creationId xmlns:a16="http://schemas.microsoft.com/office/drawing/2014/main" id="{7C2AC9F6-792F-48C4-9806-DA6830CEED21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47</xdr:row>
      <xdr:rowOff>0</xdr:rowOff>
    </xdr:from>
    <xdr:ext cx="184730" cy="468013"/>
    <xdr:sp macro="" textlink="">
      <xdr:nvSpPr>
        <xdr:cNvPr id="445" name="Rechteck 444">
          <a:extLst>
            <a:ext uri="{FF2B5EF4-FFF2-40B4-BE49-F238E27FC236}">
              <a16:creationId xmlns:a16="http://schemas.microsoft.com/office/drawing/2014/main" id="{8514D858-5096-4EE8-A462-DB86FED4AFB9}"/>
            </a:ext>
          </a:extLst>
        </xdr:cNvPr>
        <xdr:cNvSpPr/>
      </xdr:nvSpPr>
      <xdr:spPr>
        <a:xfrm>
          <a:off x="6372026" y="7591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567597</xdr:colOff>
      <xdr:row>44</xdr:row>
      <xdr:rowOff>0</xdr:rowOff>
    </xdr:from>
    <xdr:ext cx="184730" cy="468013"/>
    <xdr:sp macro="" textlink="">
      <xdr:nvSpPr>
        <xdr:cNvPr id="446" name="Rechteck 445">
          <a:extLst>
            <a:ext uri="{FF2B5EF4-FFF2-40B4-BE49-F238E27FC236}">
              <a16:creationId xmlns:a16="http://schemas.microsoft.com/office/drawing/2014/main" id="{D72DED54-BC42-4818-8212-99AD350E198F}"/>
            </a:ext>
          </a:extLst>
        </xdr:cNvPr>
        <xdr:cNvSpPr/>
      </xdr:nvSpPr>
      <xdr:spPr>
        <a:xfrm>
          <a:off x="6368322" y="7134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633214</xdr:colOff>
      <xdr:row>71</xdr:row>
      <xdr:rowOff>0</xdr:rowOff>
    </xdr:from>
    <xdr:ext cx="184730" cy="468013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71</xdr:row>
      <xdr:rowOff>0</xdr:rowOff>
    </xdr:from>
    <xdr:ext cx="184730" cy="468013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6065542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71</xdr:row>
      <xdr:rowOff>0</xdr:rowOff>
    </xdr:from>
    <xdr:ext cx="184730" cy="468013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152882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0" cy="937629"/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9172575" y="5821203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71</xdr:row>
      <xdr:rowOff>0</xdr:rowOff>
    </xdr:from>
    <xdr:ext cx="184730" cy="468013"/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606740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" name="Rechteck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" name="Rechteck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" name="Rechteck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" name="Rechteck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" name="Rechteck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" name="Rechteck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" name="Rechteck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" name="Rechteck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" name="Rechteck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" name="Rechteck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" name="Rechteck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" name="Rechteck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" name="Rechteck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" name="Rechteck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" name="Rechteck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" name="Rechteck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" name="Rechteck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6" name="Rechteck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7" name="Rechteck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8" name="Rechteck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9" name="Rechteck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0" name="Rechteck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1" name="Rechteck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2" name="Rechteck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3" name="Rechteck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4" name="Rechteck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5" name="Rechteck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6" name="Rechteck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7" name="Rechteck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8" name="Rechteck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59" name="Rechteck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0" name="Rechteck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1" name="Rechteck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2" name="Rechteck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3" name="Rechteck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4" name="Rechteck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5" name="Rechteck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6" name="Rechteck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7" name="Rechteck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8" name="Rechteck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69" name="Rechteck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0" name="Rechteck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1" name="Rechteck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2" name="Rechteck 7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3" name="Rechteck 72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4" name="Rechteck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5" name="Rechteck 74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76" name="Rechteck 75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/>
      </xdr:nvSpPr>
      <xdr:spPr>
        <a:xfrm>
          <a:off x="6067227" y="58212038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71</xdr:row>
      <xdr:rowOff>0</xdr:rowOff>
    </xdr:from>
    <xdr:ext cx="184730" cy="937629"/>
    <xdr:sp macro="" textlink="">
      <xdr:nvSpPr>
        <xdr:cNvPr id="77" name="Rechteck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/>
      </xdr:nvSpPr>
      <xdr:spPr>
        <a:xfrm>
          <a:off x="4417695" y="5821203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0</xdr:colOff>
      <xdr:row>71</xdr:row>
      <xdr:rowOff>0</xdr:rowOff>
    </xdr:from>
    <xdr:ext cx="184730" cy="937629"/>
    <xdr:sp macro="" textlink="">
      <xdr:nvSpPr>
        <xdr:cNvPr id="78" name="Rechteck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/>
      </xdr:nvSpPr>
      <xdr:spPr>
        <a:xfrm>
          <a:off x="11396663" y="5821203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7</xdr:col>
      <xdr:colOff>17264</xdr:colOff>
      <xdr:row>13</xdr:row>
      <xdr:rowOff>95250</xdr:rowOff>
    </xdr:from>
    <xdr:ext cx="184730" cy="468013"/>
    <xdr:sp macro="" textlink="">
      <xdr:nvSpPr>
        <xdr:cNvPr id="79" name="Rechteck 78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151364" y="17526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17167</xdr:colOff>
      <xdr:row>24</xdr:row>
      <xdr:rowOff>133350</xdr:rowOff>
    </xdr:from>
    <xdr:ext cx="184730" cy="468013"/>
    <xdr:sp macro="" textlink="">
      <xdr:nvSpPr>
        <xdr:cNvPr id="80" name="Rechteck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84592" y="357187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9</xdr:row>
      <xdr:rowOff>0</xdr:rowOff>
    </xdr:from>
    <xdr:ext cx="184730" cy="468013"/>
    <xdr:sp macro="" textlink="">
      <xdr:nvSpPr>
        <xdr:cNvPr id="81" name="Rechteck 80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10</xdr:row>
      <xdr:rowOff>45720</xdr:rowOff>
    </xdr:from>
    <xdr:ext cx="184730" cy="937629"/>
    <xdr:sp macro="" textlink="">
      <xdr:nvSpPr>
        <xdr:cNvPr id="82" name="Rechteck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215550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595294</xdr:colOff>
      <xdr:row>14</xdr:row>
      <xdr:rowOff>162426</xdr:rowOff>
    </xdr:from>
    <xdr:ext cx="184730" cy="468013"/>
    <xdr:sp macro="" textlink="">
      <xdr:nvSpPr>
        <xdr:cNvPr id="83" name="Rechteck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122301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4" name="Rechteck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5" name="Rechteck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6" name="Rechteck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7" name="Rechteck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8" name="Rechteck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89" name="Rechteck 88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0" name="Rechteck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1" name="Rechteck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2" name="Rechteck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3" name="Rechteck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4" name="Rechteck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5" name="Rechteck 94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6" name="Rechteck 95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7" name="Rechteck 96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8" name="Rechteck 97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99" name="Rechteck 98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0" name="Rechteck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1" name="Rechteck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2" name="Rechteck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3" name="Rechteck 10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4" name="Rechteck 10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5" name="Rechteck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6" name="Rechteck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7" name="Rechteck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8" name="Rechteck 10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09" name="Rechteck 108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0" name="Rechteck 109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1" name="Rechteck 110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2" name="Rechteck 111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3" name="Rechteck 112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4" name="Rechteck 113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5" name="Rechteck 114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6" name="Rechteck 115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7" name="Rechteck 116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8" name="Rechteck 117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19" name="Rechteck 118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0" name="Rechteck 119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1" name="Rechteck 120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2" name="Rechteck 121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3" name="Rechteck 122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4" name="Rechteck 123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5" name="Rechteck 124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6" name="Rechteck 125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7" name="Rechteck 126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8" name="Rechteck 127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29" name="Rechteck 128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0" name="Rechteck 129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1" name="Rechteck 130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2" name="Rechteck 131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3" name="Rechteck 132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4" name="Rechteck 133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5" name="Rechteck 134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6" name="Rechteck 135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7" name="Rechteck 136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8" name="Rechteck 137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39" name="Rechteck 138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0" name="Rechteck 139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1" name="Rechteck 140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2" name="Rechteck 141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3" name="Rechteck 142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4" name="Rechteck 143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5" name="Rechteck 144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6" name="Rechteck 145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7" name="Rechteck 146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8" name="Rechteck 147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49" name="Rechteck 148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50" name="Rechteck 149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51" name="Rechteck 150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9</xdr:row>
      <xdr:rowOff>0</xdr:rowOff>
    </xdr:from>
    <xdr:ext cx="184730" cy="468013"/>
    <xdr:sp macro="" textlink="">
      <xdr:nvSpPr>
        <xdr:cNvPr id="152" name="Rechteck 15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196215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589600</xdr:colOff>
      <xdr:row>14</xdr:row>
      <xdr:rowOff>127836</xdr:rowOff>
    </xdr:from>
    <xdr:ext cx="184730" cy="468013"/>
    <xdr:sp macro="" textlink="">
      <xdr:nvSpPr>
        <xdr:cNvPr id="153" name="Rechteck 15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116607" y="192756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10</xdr:row>
      <xdr:rowOff>45720</xdr:rowOff>
    </xdr:from>
    <xdr:ext cx="184730" cy="937629"/>
    <xdr:sp macro="" textlink="">
      <xdr:nvSpPr>
        <xdr:cNvPr id="154" name="Rechteck 15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215550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19050</xdr:colOff>
      <xdr:row>37</xdr:row>
      <xdr:rowOff>121227</xdr:rowOff>
    </xdr:from>
    <xdr:ext cx="184730" cy="937629"/>
    <xdr:sp macro="" textlink="">
      <xdr:nvSpPr>
        <xdr:cNvPr id="155" name="Rechteck 15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9150062" y="192231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71</xdr:row>
      <xdr:rowOff>0</xdr:rowOff>
    </xdr:from>
    <xdr:ext cx="184730" cy="468013"/>
    <xdr:sp macro="" textlink="">
      <xdr:nvSpPr>
        <xdr:cNvPr id="156" name="Rechteck 155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43462576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71</xdr:row>
      <xdr:rowOff>0</xdr:rowOff>
    </xdr:from>
    <xdr:ext cx="184730" cy="468013"/>
    <xdr:sp macro="" textlink="">
      <xdr:nvSpPr>
        <xdr:cNvPr id="157" name="Rechteck 156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65542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71</xdr:row>
      <xdr:rowOff>0</xdr:rowOff>
    </xdr:from>
    <xdr:ext cx="184730" cy="468013"/>
    <xdr:sp macro="" textlink="">
      <xdr:nvSpPr>
        <xdr:cNvPr id="158" name="Rechteck 157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0" cy="937629"/>
    <xdr:sp macro="" textlink="">
      <xdr:nvSpPr>
        <xdr:cNvPr id="159" name="Rechteck 158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4334637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71</xdr:row>
      <xdr:rowOff>0</xdr:rowOff>
    </xdr:from>
    <xdr:ext cx="184730" cy="468013"/>
    <xdr:sp macro="" textlink="">
      <xdr:nvSpPr>
        <xdr:cNvPr id="160" name="Rechteck 159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6740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1" name="Rechteck 160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2" name="Rechteck 161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3" name="Rechteck 162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4" name="Rechteck 163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5" name="Rechteck 164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6" name="Rechteck 165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7" name="Rechteck 166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8" name="Rechteck 167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69" name="Rechteck 168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0" name="Rechteck 169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1" name="Rechteck 170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2" name="Rechteck 171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3" name="Rechteck 172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4" name="Rechteck 173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5" name="Rechteck 174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6" name="Rechteck 175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7" name="Rechteck 176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8" name="Rechteck 177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79" name="Rechteck 178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0" name="Rechteck 179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1" name="Rechteck 180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2" name="Rechteck 181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3" name="Rechteck 182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4" name="Rechteck 183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5" name="Rechteck 184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6" name="Rechteck 185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7" name="Rechteck 186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8" name="Rechteck 187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89" name="Rechteck 188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0" name="Rechteck 189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1" name="Rechteck 190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2" name="Rechteck 191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3" name="Rechteck 192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4" name="Rechteck 193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5" name="Rechteck 194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6" name="Rechteck 195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7" name="Rechteck 196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8" name="Rechteck 197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199" name="Rechteck 198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0" name="Rechteck 199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1" name="Rechteck 200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2" name="Rechteck 201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3" name="Rechteck 202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4" name="Rechteck 203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5" name="Rechteck 204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6" name="Rechteck 205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7" name="Rechteck 206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8" name="Rechteck 207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09" name="Rechteck 208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0" name="Rechteck 209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1" name="Rechteck 210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2" name="Rechteck 211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3" name="Rechteck 212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4" name="Rechteck 213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5" name="Rechteck 214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6" name="Rechteck 215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7" name="Rechteck 216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8" name="Rechteck 217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19" name="Rechteck 218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0" name="Rechteck 219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1" name="Rechteck 220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2" name="Rechteck 221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3" name="Rechteck 222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4" name="Rechteck 223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5" name="Rechteck 224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6" name="Rechteck 225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7" name="Rechteck 226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8" name="Rechteck 227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29" name="Rechteck 228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30" name="Rechteck 229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4315301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71</xdr:row>
      <xdr:rowOff>0</xdr:rowOff>
    </xdr:from>
    <xdr:ext cx="184730" cy="937629"/>
    <xdr:sp macro="" textlink="">
      <xdr:nvSpPr>
        <xdr:cNvPr id="231" name="Rechteck 230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4334637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0</xdr:colOff>
      <xdr:row>71</xdr:row>
      <xdr:rowOff>0</xdr:rowOff>
    </xdr:from>
    <xdr:ext cx="184730" cy="937629"/>
    <xdr:sp macro="" textlink="">
      <xdr:nvSpPr>
        <xdr:cNvPr id="232" name="Rechteck 231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11396663" y="4334637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71</xdr:row>
      <xdr:rowOff>0</xdr:rowOff>
    </xdr:from>
    <xdr:ext cx="184730" cy="468013"/>
    <xdr:sp macro="" textlink="">
      <xdr:nvSpPr>
        <xdr:cNvPr id="233" name="Rechteck 232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22793326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71</xdr:row>
      <xdr:rowOff>0</xdr:rowOff>
    </xdr:from>
    <xdr:ext cx="184730" cy="468013"/>
    <xdr:sp macro="" textlink="">
      <xdr:nvSpPr>
        <xdr:cNvPr id="234" name="Rechteck 233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65542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71</xdr:row>
      <xdr:rowOff>0</xdr:rowOff>
    </xdr:from>
    <xdr:ext cx="184730" cy="468013"/>
    <xdr:sp macro="" textlink="">
      <xdr:nvSpPr>
        <xdr:cNvPr id="235" name="Rechteck 234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0" cy="937629"/>
    <xdr:sp macro="" textlink="">
      <xdr:nvSpPr>
        <xdr:cNvPr id="236" name="Rechteck 235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2267712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71</xdr:row>
      <xdr:rowOff>0</xdr:rowOff>
    </xdr:from>
    <xdr:ext cx="184730" cy="468013"/>
    <xdr:sp macro="" textlink="">
      <xdr:nvSpPr>
        <xdr:cNvPr id="237" name="Rechteck 236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6740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38" name="Rechteck 237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39" name="Rechteck 238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0" name="Rechteck 239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1" name="Rechteck 240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2" name="Rechteck 241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3" name="Rechteck 242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4" name="Rechteck 243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5" name="Rechteck 244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6" name="Rechteck 245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7" name="Rechteck 246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8" name="Rechteck 247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49" name="Rechteck 248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0" name="Rechteck 249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1" name="Rechteck 250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2" name="Rechteck 251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3" name="Rechteck 252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4" name="Rechteck 253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5" name="Rechteck 254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6" name="Rechteck 255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7" name="Rechteck 256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8" name="Rechteck 257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59" name="Rechteck 258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0" name="Rechteck 259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1" name="Rechteck 260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2" name="Rechteck 261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3" name="Rechteck 262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4" name="Rechteck 263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5" name="Rechteck 264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6" name="Rechteck 265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7" name="Rechteck 266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8" name="Rechteck 267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69" name="Rechteck 268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0" name="Rechteck 269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1" name="Rechteck 270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2" name="Rechteck 271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3" name="Rechteck 272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4" name="Rechteck 273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5" name="Rechteck 274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6" name="Rechteck 275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7" name="Rechteck 276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8" name="Rechteck 277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79" name="Rechteck 278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0" name="Rechteck 279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1" name="Rechteck 280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2" name="Rechteck 281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3" name="Rechteck 282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4" name="Rechteck 283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5" name="Rechteck 284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6" name="Rechteck 285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7" name="Rechteck 286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8" name="Rechteck 287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89" name="Rechteck 288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0" name="Rechteck 289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1" name="Rechteck 290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2" name="Rechteck 291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3" name="Rechteck 292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4" name="Rechteck 293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5" name="Rechteck 294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6" name="Rechteck 295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7" name="Rechteck 296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8" name="Rechteck 297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299" name="Rechteck 298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0" name="Rechteck 299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1" name="Rechteck 300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2" name="Rechteck 301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3" name="Rechteck 302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4" name="Rechteck 303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5" name="Rechteck 304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6" name="Rechteck 305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07" name="Rechteck 306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224837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71</xdr:row>
      <xdr:rowOff>0</xdr:rowOff>
    </xdr:from>
    <xdr:ext cx="184730" cy="937629"/>
    <xdr:sp macro="" textlink="">
      <xdr:nvSpPr>
        <xdr:cNvPr id="308" name="Rechteck 307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2267712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0</xdr:colOff>
      <xdr:row>71</xdr:row>
      <xdr:rowOff>0</xdr:rowOff>
    </xdr:from>
    <xdr:ext cx="184730" cy="937629"/>
    <xdr:sp macro="" textlink="">
      <xdr:nvSpPr>
        <xdr:cNvPr id="309" name="Rechteck 308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11396663" y="2267712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71</xdr:row>
      <xdr:rowOff>0</xdr:rowOff>
    </xdr:from>
    <xdr:ext cx="184730" cy="468013"/>
    <xdr:sp macro="" textlink="">
      <xdr:nvSpPr>
        <xdr:cNvPr id="310" name="Rechteck 309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71</xdr:row>
      <xdr:rowOff>0</xdr:rowOff>
    </xdr:from>
    <xdr:ext cx="184730" cy="468013"/>
    <xdr:sp macro="" textlink="">
      <xdr:nvSpPr>
        <xdr:cNvPr id="311" name="Rechteck 310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65542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71</xdr:row>
      <xdr:rowOff>0</xdr:rowOff>
    </xdr:from>
    <xdr:ext cx="184730" cy="468013"/>
    <xdr:sp macro="" textlink="">
      <xdr:nvSpPr>
        <xdr:cNvPr id="312" name="Rechteck 311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0" cy="937629"/>
    <xdr:sp macro="" textlink="">
      <xdr:nvSpPr>
        <xdr:cNvPr id="313" name="Rechteck 312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71</xdr:row>
      <xdr:rowOff>0</xdr:rowOff>
    </xdr:from>
    <xdr:ext cx="184730" cy="468013"/>
    <xdr:sp macro="" textlink="">
      <xdr:nvSpPr>
        <xdr:cNvPr id="314" name="Rechteck 313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6740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5" name="Rechteck 314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6" name="Rechteck 315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7" name="Rechteck 316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8" name="Rechteck 317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19" name="Rechteck 318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0" name="Rechteck 319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1" name="Rechteck 320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2" name="Rechteck 32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3" name="Rechteck 32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4" name="Rechteck 32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5" name="Rechteck 32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6" name="Rechteck 32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7" name="Rechteck 326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8" name="Rechteck 327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29" name="Rechteck 328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0" name="Rechteck 329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1" name="Rechteck 330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2" name="Rechteck 331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3" name="Rechteck 332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4" name="Rechteck 333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5" name="Rechteck 334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6" name="Rechteck 335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7" name="Rechteck 336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8" name="Rechteck 337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39" name="Rechteck 338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0" name="Rechteck 339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1" name="Rechteck 340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2" name="Rechteck 341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3" name="Rechteck 342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4" name="Rechteck 343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5" name="Rechteck 344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6" name="Rechteck 345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7" name="Rechteck 346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8" name="Rechteck 347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49" name="Rechteck 348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0" name="Rechteck 349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1" name="Rechteck 350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2" name="Rechteck 35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3" name="Rechteck 35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4" name="Rechteck 35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5" name="Rechteck 35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6" name="Rechteck 35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7" name="Rechteck 35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8" name="Rechteck 357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59" name="Rechteck 358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0" name="Rechteck 359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1" name="Rechteck 360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2" name="Rechteck 361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3" name="Rechteck 362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4" name="Rechteck 363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5" name="Rechteck 364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6" name="Rechteck 365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7" name="Rechteck 366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8" name="Rechteck 367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69" name="Rechteck 368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0" name="Rechteck 369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1" name="Rechteck 370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2" name="Rechteck 37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3" name="Rechteck 37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4" name="Rechteck 37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5" name="Rechteck 37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6" name="Rechteck 37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7" name="Rechteck 376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8" name="Rechteck 377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79" name="Rechteck 378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0" name="Rechteck 379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1" name="Rechteck 380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2" name="Rechteck 381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3" name="Rechteck 382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84" name="Rechteck 383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71</xdr:row>
      <xdr:rowOff>0</xdr:rowOff>
    </xdr:from>
    <xdr:ext cx="184730" cy="937629"/>
    <xdr:sp macro="" textlink="">
      <xdr:nvSpPr>
        <xdr:cNvPr id="385" name="Rechteck 384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0</xdr:colOff>
      <xdr:row>71</xdr:row>
      <xdr:rowOff>0</xdr:rowOff>
    </xdr:from>
    <xdr:ext cx="184730" cy="937629"/>
    <xdr:sp macro="" textlink="">
      <xdr:nvSpPr>
        <xdr:cNvPr id="386" name="Rechteck 385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11396663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71</xdr:row>
      <xdr:rowOff>0</xdr:rowOff>
    </xdr:from>
    <xdr:ext cx="184730" cy="468013"/>
    <xdr:sp macro="" textlink="">
      <xdr:nvSpPr>
        <xdr:cNvPr id="387" name="Rechteck 386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936329</xdr:colOff>
      <xdr:row>71</xdr:row>
      <xdr:rowOff>0</xdr:rowOff>
    </xdr:from>
    <xdr:ext cx="184730" cy="468013"/>
    <xdr:sp macro="" textlink="">
      <xdr:nvSpPr>
        <xdr:cNvPr id="388" name="Rechteck 387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65542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71</xdr:row>
      <xdr:rowOff>0</xdr:rowOff>
    </xdr:from>
    <xdr:ext cx="184730" cy="468013"/>
    <xdr:sp macro="" textlink="">
      <xdr:nvSpPr>
        <xdr:cNvPr id="389" name="Rechteck 388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71</xdr:row>
      <xdr:rowOff>0</xdr:rowOff>
    </xdr:from>
    <xdr:ext cx="184730" cy="937629"/>
    <xdr:sp macro="" textlink="">
      <xdr:nvSpPr>
        <xdr:cNvPr id="390" name="Rechteck 389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1004869</xdr:colOff>
      <xdr:row>71</xdr:row>
      <xdr:rowOff>0</xdr:rowOff>
    </xdr:from>
    <xdr:ext cx="184730" cy="468013"/>
    <xdr:sp macro="" textlink="">
      <xdr:nvSpPr>
        <xdr:cNvPr id="391" name="Rechteck 390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6740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2" name="Rechteck 39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3" name="Rechteck 39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4" name="Rechteck 39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5" name="Rechteck 39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6" name="Rechteck 39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7" name="Rechteck 39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8" name="Rechteck 39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399" name="Rechteck 398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0" name="Rechteck 399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1" name="Rechteck 400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2" name="Rechteck 401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3" name="Rechteck 402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4" name="Rechteck 403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5" name="Rechteck 404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6" name="Rechteck 405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7" name="Rechteck 406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8" name="Rechteck 407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09" name="Rechteck 408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0" name="Rechteck 409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1" name="Rechteck 410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2" name="Rechteck 411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3" name="Rechteck 412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4" name="Rechteck 413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5" name="Rechteck 414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6" name="Rechteck 415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7" name="Rechteck 416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8" name="Rechteck 417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19" name="Rechteck 418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0" name="Rechteck 419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1" name="Rechteck 420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2" name="Rechteck 421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3" name="Rechteck 422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4" name="Rechteck 423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5" name="Rechteck 424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6" name="Rechteck 425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7" name="Rechteck 426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8" name="Rechteck 427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29" name="Rechteck 428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0" name="Rechteck 429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1" name="Rechteck 430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2" name="Rechteck 431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3" name="Rechteck 432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4" name="Rechteck 433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5" name="Rechteck 434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6" name="Rechteck 435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7" name="Rechteck 436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8" name="Rechteck 437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39" name="Rechteck 438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0" name="Rechteck 439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1" name="Rechteck 440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2" name="Rechteck 44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3" name="Rechteck 44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4" name="Rechteck 44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5" name="Rechteck 44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6" name="Rechteck 44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7" name="Rechteck 44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8" name="Rechteck 44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49" name="Rechteck 448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0" name="Rechteck 449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1" name="Rechteck 450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2" name="Rechteck 451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3" name="Rechteck 452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4" name="Rechteck 453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5" name="Rechteck 454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6" name="Rechteck 455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7" name="Rechteck 456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8" name="Rechteck 457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59" name="Rechteck 458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60" name="Rechteck 459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71</xdr:row>
      <xdr:rowOff>0</xdr:rowOff>
    </xdr:from>
    <xdr:ext cx="184730" cy="468013"/>
    <xdr:sp macro="" textlink="">
      <xdr:nvSpPr>
        <xdr:cNvPr id="461" name="Rechteck 460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580644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71</xdr:row>
      <xdr:rowOff>0</xdr:rowOff>
    </xdr:from>
    <xdr:ext cx="184730" cy="937629"/>
    <xdr:sp macro="" textlink="">
      <xdr:nvSpPr>
        <xdr:cNvPr id="462" name="Rechteck 461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0</xdr:colOff>
      <xdr:row>71</xdr:row>
      <xdr:rowOff>0</xdr:rowOff>
    </xdr:from>
    <xdr:ext cx="184730" cy="937629"/>
    <xdr:sp macro="" textlink="">
      <xdr:nvSpPr>
        <xdr:cNvPr id="463" name="Rechteck 462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11396663" y="580644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20</xdr:row>
      <xdr:rowOff>14288</xdr:rowOff>
    </xdr:from>
    <xdr:ext cx="184730" cy="468013"/>
    <xdr:sp macro="" textlink="">
      <xdr:nvSpPr>
        <xdr:cNvPr id="464" name="Rechteck 46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22526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17167</xdr:colOff>
      <xdr:row>46</xdr:row>
      <xdr:rowOff>133350</xdr:rowOff>
    </xdr:from>
    <xdr:ext cx="184730" cy="468013"/>
    <xdr:sp macro="" textlink="">
      <xdr:nvSpPr>
        <xdr:cNvPr id="465" name="Rechteck 46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84592" y="35528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18</xdr:row>
      <xdr:rowOff>0</xdr:rowOff>
    </xdr:from>
    <xdr:ext cx="184730" cy="468013"/>
    <xdr:sp macro="" textlink="">
      <xdr:nvSpPr>
        <xdr:cNvPr id="466" name="Rechteck 46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45</xdr:row>
      <xdr:rowOff>0</xdr:rowOff>
    </xdr:from>
    <xdr:ext cx="184730" cy="937629"/>
    <xdr:sp macro="" textlink="">
      <xdr:nvSpPr>
        <xdr:cNvPr id="467" name="Rechteck 46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6843713" y="213645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595294</xdr:colOff>
      <xdr:row>31</xdr:row>
      <xdr:rowOff>0</xdr:rowOff>
    </xdr:from>
    <xdr:ext cx="184730" cy="468013"/>
    <xdr:sp macro="" textlink="">
      <xdr:nvSpPr>
        <xdr:cNvPr id="468" name="Rechteck 46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57882" y="26384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69" name="Rechteck 468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0" name="Rechteck 469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1" name="Rechteck 470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2" name="Rechteck 471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3" name="Rechteck 472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4" name="Rechteck 473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5" name="Rechteck 474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6" name="Rechteck 475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7" name="Rechteck 476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8" name="Rechteck 477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79" name="Rechteck 478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0" name="Rechteck 479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1" name="Rechteck 480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2" name="Rechteck 481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3" name="Rechteck 482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4" name="Rechteck 483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5" name="Rechteck 484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6" name="Rechteck 485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7" name="Rechteck 486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8" name="Rechteck 487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89" name="Rechteck 488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0" name="Rechteck 489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1" name="Rechteck 490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2" name="Rechteck 491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3" name="Rechteck 492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4" name="Rechteck 493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5" name="Rechteck 494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6" name="Rechteck 495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7" name="Rechteck 496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8" name="Rechteck 497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499" name="Rechteck 498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0" name="Rechteck 499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1" name="Rechteck 500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2" name="Rechteck 501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3" name="Rechteck 502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4" name="Rechteck 503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5" name="Rechteck 504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6" name="Rechteck 505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7" name="Rechteck 506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8" name="Rechteck 507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09" name="Rechteck 508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0" name="Rechteck 509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1" name="Rechteck 510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2" name="Rechteck 51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3" name="Rechteck 51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4" name="Rechteck 51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5" name="Rechteck 51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6" name="Rechteck 51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7" name="Rechteck 51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8" name="Rechteck 51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19" name="Rechteck 518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0" name="Rechteck 519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1" name="Rechteck 520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2" name="Rechteck 521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3" name="Rechteck 522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4" name="Rechteck 523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5" name="Rechteck 524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6" name="Rechteck 525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7" name="Rechteck 526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8" name="Rechteck 527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29" name="Rechteck 528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0" name="Rechteck 529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1" name="Rechteck 530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2" name="Rechteck 531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3" name="Rechteck 532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4" name="Rechteck 533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5" name="Rechteck 534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6" name="Rechteck 535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7" name="Rechteck 536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18</xdr:row>
      <xdr:rowOff>0</xdr:rowOff>
    </xdr:from>
    <xdr:ext cx="184730" cy="468013"/>
    <xdr:sp macro="" textlink="">
      <xdr:nvSpPr>
        <xdr:cNvPr id="538" name="Rechteck 537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19431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45</xdr:row>
      <xdr:rowOff>0</xdr:rowOff>
    </xdr:from>
    <xdr:ext cx="184730" cy="937629"/>
    <xdr:sp macro="" textlink="">
      <xdr:nvSpPr>
        <xdr:cNvPr id="539" name="Rechteck 538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213645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19050</xdr:colOff>
      <xdr:row>49</xdr:row>
      <xdr:rowOff>0</xdr:rowOff>
    </xdr:from>
    <xdr:ext cx="184730" cy="937629"/>
    <xdr:sp macro="" textlink="">
      <xdr:nvSpPr>
        <xdr:cNvPr id="540" name="Rechteck 539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9086850" y="415766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633214</xdr:colOff>
      <xdr:row>31</xdr:row>
      <xdr:rowOff>0</xdr:rowOff>
    </xdr:from>
    <xdr:ext cx="184730" cy="468013"/>
    <xdr:sp macro="" textlink="">
      <xdr:nvSpPr>
        <xdr:cNvPr id="541" name="Rechteck 540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129139" y="196258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633214</xdr:colOff>
      <xdr:row>50</xdr:row>
      <xdr:rowOff>14288</xdr:rowOff>
    </xdr:from>
    <xdr:ext cx="184730" cy="468013"/>
    <xdr:sp macro="" textlink="">
      <xdr:nvSpPr>
        <xdr:cNvPr id="542" name="Rechteck 541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6067227" y="12311063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7</xdr:col>
      <xdr:colOff>17167</xdr:colOff>
      <xdr:row>58</xdr:row>
      <xdr:rowOff>133350</xdr:rowOff>
    </xdr:from>
    <xdr:ext cx="184730" cy="468013"/>
    <xdr:sp macro="" textlink="">
      <xdr:nvSpPr>
        <xdr:cNvPr id="543" name="Rechteck 542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6084592" y="136112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1004869</xdr:colOff>
      <xdr:row>50</xdr:row>
      <xdr:rowOff>0</xdr:rowOff>
    </xdr:from>
    <xdr:ext cx="184730" cy="468013"/>
    <xdr:sp macro="" textlink="">
      <xdr:nvSpPr>
        <xdr:cNvPr id="544" name="Rechteck 543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/>
      </xdr:nvSpPr>
      <xdr:spPr>
        <a:xfrm>
          <a:off x="4152882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50</xdr:row>
      <xdr:rowOff>0</xdr:rowOff>
    </xdr:from>
    <xdr:ext cx="184730" cy="937629"/>
    <xdr:sp macro="" textlink="">
      <xdr:nvSpPr>
        <xdr:cNvPr id="545" name="Rechteck 544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/>
      </xdr:nvSpPr>
      <xdr:spPr>
        <a:xfrm>
          <a:off x="9172575" y="1219485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6</xdr:col>
      <xdr:colOff>595294</xdr:colOff>
      <xdr:row>52</xdr:row>
      <xdr:rowOff>104775</xdr:rowOff>
    </xdr:from>
    <xdr:ext cx="184730" cy="468013"/>
    <xdr:sp macro="" textlink="">
      <xdr:nvSpPr>
        <xdr:cNvPr id="546" name="Rechteck 545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/>
      </xdr:nvSpPr>
      <xdr:spPr>
        <a:xfrm>
          <a:off x="6057882" y="1269682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47" name="Rechteck 546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48" name="Rechteck 547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49" name="Rechteck 548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0" name="Rechteck 549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1" name="Rechteck 550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2" name="Rechteck 551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3" name="Rechteck 552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4" name="Rechteck 553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5" name="Rechteck 554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6" name="Rechteck 555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7" name="Rechteck 556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8" name="Rechteck 557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59" name="Rechteck 558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0" name="Rechteck 559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1" name="Rechteck 560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2" name="Rechteck 561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3" name="Rechteck 562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4" name="Rechteck 563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5" name="Rechteck 564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6" name="Rechteck 565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7" name="Rechteck 566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8" name="Rechteck 567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69" name="Rechteck 568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0" name="Rechteck 569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1" name="Rechteck 570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2" name="Rechteck 57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3" name="Rechteck 57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4" name="Rechteck 57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5" name="Rechteck 57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6" name="Rechteck 57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7" name="Rechteck 57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8" name="Rechteck 57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79" name="Rechteck 578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0" name="Rechteck 579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1" name="Rechteck 580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2" name="Rechteck 581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3" name="Rechteck 582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4" name="Rechteck 583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5" name="Rechteck 584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6" name="Rechteck 585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7" name="Rechteck 586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8" name="Rechteck 587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89" name="Rechteck 588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0" name="Rechteck 589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1" name="Rechteck 590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2" name="Rechteck 591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3" name="Rechteck 592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4" name="Rechteck 593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5" name="Rechteck 594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6" name="Rechteck 595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7" name="Rechteck 596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8" name="Rechteck 597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599" name="Rechteck 598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0" name="Rechteck 599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1" name="Rechteck 600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2" name="Rechteck 601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3" name="Rechteck 602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4" name="Rechteck 603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5" name="Rechteck 604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6" name="Rechteck 605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7" name="Rechteck 606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8" name="Rechteck 607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09" name="Rechteck 608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0" name="Rechteck 609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1" name="Rechteck 610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2" name="Rechteck 611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3" name="Rechteck 612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4" name="Rechteck 613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5" name="Rechteck 614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6</xdr:col>
      <xdr:colOff>2028626</xdr:colOff>
      <xdr:row>50</xdr:row>
      <xdr:rowOff>0</xdr:rowOff>
    </xdr:from>
    <xdr:ext cx="184730" cy="468013"/>
    <xdr:sp macro="" textlink="">
      <xdr:nvSpPr>
        <xdr:cNvPr id="616" name="Rechteck 615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/>
      </xdr:nvSpPr>
      <xdr:spPr>
        <a:xfrm>
          <a:off x="6067227" y="120015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7620</xdr:colOff>
      <xdr:row>50</xdr:row>
      <xdr:rowOff>0</xdr:rowOff>
    </xdr:from>
    <xdr:ext cx="184730" cy="937629"/>
    <xdr:sp macro="" textlink="">
      <xdr:nvSpPr>
        <xdr:cNvPr id="617" name="Rechteck 616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/>
      </xdr:nvSpPr>
      <xdr:spPr>
        <a:xfrm>
          <a:off x="4417695" y="12194858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11</xdr:col>
      <xdr:colOff>19050</xdr:colOff>
      <xdr:row>63</xdr:row>
      <xdr:rowOff>0</xdr:rowOff>
    </xdr:from>
    <xdr:ext cx="184730" cy="937629"/>
    <xdr:sp macro="" textlink="">
      <xdr:nvSpPr>
        <xdr:cNvPr id="618" name="Rechteck 617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/>
      </xdr:nvSpPr>
      <xdr:spPr>
        <a:xfrm>
          <a:off x="11415713" y="1421606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de-DE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xdr:oneCellAnchor>
    <xdr:from>
      <xdr:col>7</xdr:col>
      <xdr:colOff>17167</xdr:colOff>
      <xdr:row>46</xdr:row>
      <xdr:rowOff>133350</xdr:rowOff>
    </xdr:from>
    <xdr:ext cx="184730" cy="468013"/>
    <xdr:sp macro="" textlink="">
      <xdr:nvSpPr>
        <xdr:cNvPr id="619" name="Rechteck 618">
          <a:extLst>
            <a:ext uri="{FF2B5EF4-FFF2-40B4-BE49-F238E27FC236}">
              <a16:creationId xmlns:a16="http://schemas.microsoft.com/office/drawing/2014/main" id="{00000000-0008-0000-0F00-0000D1010000}"/>
            </a:ext>
          </a:extLst>
        </xdr:cNvPr>
        <xdr:cNvSpPr/>
      </xdr:nvSpPr>
      <xdr:spPr>
        <a:xfrm>
          <a:off x="6184605" y="7315200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de-DE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K55"/>
  <sheetViews>
    <sheetView tabSelected="1" zoomScale="85" zoomScaleNormal="85" zoomScaleSheetLayoutView="100" workbookViewId="0">
      <selection activeCell="E41" sqref="E41"/>
    </sheetView>
  </sheetViews>
  <sheetFormatPr baseColWidth="10" defaultColWidth="10.7109375" defaultRowHeight="15"/>
  <cols>
    <col min="1" max="3" width="8.7109375" style="738" customWidth="1"/>
    <col min="4" max="4" width="30" style="738" customWidth="1"/>
    <col min="5" max="6" width="22.85546875" style="738" customWidth="1"/>
    <col min="7" max="7" width="20.140625" style="738" bestFit="1" customWidth="1"/>
    <col min="8" max="8" width="13.5703125" style="738" customWidth="1"/>
    <col min="9" max="9" width="13.7109375" style="738" bestFit="1" customWidth="1"/>
    <col min="10" max="11" width="13.5703125" style="738" customWidth="1"/>
    <col min="12" max="16384" width="10.7109375" style="738"/>
  </cols>
  <sheetData>
    <row r="1" spans="1:11" ht="18.75">
      <c r="A1" s="737" t="s">
        <v>61</v>
      </c>
      <c r="E1" s="737"/>
      <c r="F1" s="739"/>
      <c r="G1" s="848" t="s">
        <v>1398</v>
      </c>
      <c r="H1" s="847">
        <f>DATUM</f>
        <v>46304</v>
      </c>
      <c r="I1" s="740"/>
      <c r="J1" s="739"/>
    </row>
    <row r="2" spans="1:11" ht="5.0999999999999996" customHeight="1">
      <c r="E2" s="741"/>
      <c r="F2" s="739"/>
      <c r="G2" s="739"/>
      <c r="H2" s="739"/>
      <c r="I2" s="739"/>
      <c r="J2" s="739"/>
    </row>
    <row r="3" spans="1:11">
      <c r="A3" s="742" t="s">
        <v>62</v>
      </c>
      <c r="E3" s="742"/>
      <c r="F3" s="743"/>
      <c r="G3" s="743"/>
      <c r="H3" s="743"/>
      <c r="I3" s="743"/>
      <c r="J3" s="744"/>
    </row>
    <row r="4" spans="1:11" ht="5.0999999999999996" customHeight="1">
      <c r="A4" s="741"/>
      <c r="E4" s="741"/>
      <c r="F4" s="739"/>
      <c r="G4" s="739"/>
      <c r="H4" s="739"/>
      <c r="I4" s="739"/>
      <c r="J4" s="739"/>
    </row>
    <row r="5" spans="1:11">
      <c r="A5" s="745" t="s">
        <v>102</v>
      </c>
      <c r="E5" s="745"/>
      <c r="F5" s="743"/>
      <c r="G5" s="743"/>
      <c r="H5" s="743"/>
      <c r="I5" s="743"/>
      <c r="J5" s="744"/>
    </row>
    <row r="6" spans="1:11">
      <c r="A6" s="745" t="s">
        <v>105</v>
      </c>
      <c r="E6" s="745"/>
      <c r="F6" s="743"/>
      <c r="G6" s="743"/>
      <c r="H6" s="743"/>
      <c r="I6" s="743"/>
      <c r="J6" s="744"/>
    </row>
    <row r="7" spans="1:11">
      <c r="A7" s="741"/>
      <c r="E7" s="741"/>
      <c r="J7" s="744"/>
    </row>
    <row r="8" spans="1:11" s="747" customFormat="1">
      <c r="A8" s="746" t="s">
        <v>77</v>
      </c>
      <c r="E8" s="748"/>
      <c r="J8" s="204"/>
    </row>
    <row r="9" spans="1:11" s="747" customFormat="1" ht="6.75" customHeight="1">
      <c r="E9" s="748"/>
      <c r="J9" s="204"/>
    </row>
    <row r="10" spans="1:11" s="747" customFormat="1" ht="42">
      <c r="A10" s="749" t="s">
        <v>73</v>
      </c>
      <c r="B10" s="749" t="s">
        <v>56</v>
      </c>
      <c r="C10" s="749" t="s">
        <v>57</v>
      </c>
      <c r="D10" s="749" t="s">
        <v>79</v>
      </c>
      <c r="E10" s="750" t="s">
        <v>63</v>
      </c>
      <c r="F10" s="750" t="s">
        <v>75</v>
      </c>
      <c r="G10" s="750" t="s">
        <v>1314</v>
      </c>
      <c r="H10" s="849" t="s">
        <v>99</v>
      </c>
      <c r="I10" s="849"/>
      <c r="J10" s="849"/>
      <c r="K10" s="850"/>
    </row>
    <row r="11" spans="1:11" s="747" customFormat="1" ht="27">
      <c r="A11" s="751"/>
      <c r="B11" s="751"/>
      <c r="C11" s="751"/>
      <c r="D11" s="751"/>
      <c r="E11" s="752"/>
      <c r="F11" s="752"/>
      <c r="G11" s="752"/>
      <c r="H11" s="753" t="s">
        <v>122</v>
      </c>
      <c r="I11" s="753" t="s">
        <v>547</v>
      </c>
      <c r="J11" s="753" t="s">
        <v>123</v>
      </c>
      <c r="K11" s="753" t="s">
        <v>71</v>
      </c>
    </row>
    <row r="12" spans="1:11" s="747" customFormat="1">
      <c r="A12" s="754" t="s">
        <v>0</v>
      </c>
      <c r="B12" s="755"/>
      <c r="C12" s="756"/>
      <c r="D12" s="755"/>
      <c r="E12" s="757"/>
      <c r="F12" s="757"/>
      <c r="G12" s="758"/>
      <c r="H12" s="757"/>
      <c r="I12" s="759"/>
      <c r="J12" s="757"/>
      <c r="K12" s="760"/>
    </row>
    <row r="13" spans="1:11" s="747" customFormat="1">
      <c r="A13" s="761">
        <v>1</v>
      </c>
      <c r="B13" s="761">
        <v>1</v>
      </c>
      <c r="C13" s="762" t="s">
        <v>58</v>
      </c>
      <c r="D13" s="763" t="str">
        <f ca="1">INDIRECT("'Los "&amp;A13&amp;"."&amp;B13&amp;" "&amp;C13&amp;"'"&amp;"!B3")</f>
        <v>öffentlicher Bereich</v>
      </c>
      <c r="E13" s="800">
        <f ca="1">INDIRECT("'Los "&amp;A13&amp;"."&amp;B13&amp;" "&amp;C13&amp;"'"&amp;"!R2")</f>
        <v>0</v>
      </c>
      <c r="F13" s="801">
        <f ca="1">INDIRECT("'Los "&amp;A13&amp;"."&amp;B13&amp;" "&amp;C13&amp;"'"&amp;"!R3")</f>
        <v>0</v>
      </c>
      <c r="G13" s="801">
        <f ca="1">INDIRECT("'Los "&amp;A13&amp;"."&amp;B13&amp;" "&amp;C13&amp;"'"&amp;"!R4")</f>
        <v>0</v>
      </c>
      <c r="H13" s="801">
        <f ca="1">INDIRECT("'Los "&amp;A13&amp;"."&amp;B13&amp;" "&amp;C13&amp;"'"&amp;"!J5")</f>
        <v>0</v>
      </c>
      <c r="I13" s="802"/>
      <c r="J13" s="801">
        <f ca="1">INDIRECT("'Los "&amp;A13&amp;"."&amp;B13&amp;" "&amp;C13&amp;"'"&amp;"!L5")</f>
        <v>0</v>
      </c>
      <c r="K13" s="801">
        <f ca="1">INDIRECT("'Los "&amp;A13&amp;"."&amp;B13&amp;" "&amp;C13&amp;"'"&amp;"!N5")</f>
        <v>0</v>
      </c>
    </row>
    <row r="14" spans="1:11" s="747" customFormat="1">
      <c r="A14" s="764">
        <v>1</v>
      </c>
      <c r="B14" s="764">
        <v>2</v>
      </c>
      <c r="C14" s="762" t="s">
        <v>58</v>
      </c>
      <c r="D14" s="763" t="str">
        <f t="shared" ref="D14" ca="1" si="0">INDIRECT("'Los "&amp;A14&amp;"."&amp;B14&amp;" "&amp;C14&amp;"'"&amp;"!B3")</f>
        <v>nicht öffentlicher Bereich</v>
      </c>
      <c r="E14" s="800">
        <f ca="1">INDIRECT("'Los "&amp;A14&amp;"."&amp;B14&amp;" "&amp;C14&amp;"'"&amp;"!N2")</f>
        <v>0</v>
      </c>
      <c r="F14" s="801">
        <f ca="1">INDIRECT("'Los "&amp;A14&amp;"."&amp;B14&amp;" "&amp;C14&amp;"'"&amp;"!N3")</f>
        <v>0</v>
      </c>
      <c r="G14" s="801">
        <f ca="1">INDIRECT("'Los "&amp;A14&amp;"."&amp;B14&amp;" "&amp;C14&amp;"'"&amp;"!N4")</f>
        <v>0</v>
      </c>
      <c r="H14" s="801">
        <f ca="1">INDIRECT("'Los "&amp;A14&amp;"."&amp;B14&amp;" "&amp;C14&amp;"'"&amp;"!J7")</f>
        <v>0</v>
      </c>
      <c r="I14" s="802"/>
      <c r="J14" s="802"/>
      <c r="K14" s="803"/>
    </row>
    <row r="15" spans="1:11" s="747" customFormat="1">
      <c r="A15" s="765"/>
      <c r="B15" s="756"/>
      <c r="C15" s="756"/>
      <c r="D15" s="766" t="s">
        <v>87</v>
      </c>
      <c r="E15" s="767">
        <f ca="1">SUM(E13:E14)</f>
        <v>0</v>
      </c>
      <c r="F15" s="767">
        <f ca="1">SUM(F13:F14)</f>
        <v>0</v>
      </c>
      <c r="G15" s="768"/>
      <c r="H15" s="768"/>
      <c r="I15" s="768"/>
      <c r="J15" s="768"/>
      <c r="K15" s="768"/>
    </row>
    <row r="16" spans="1:11" s="747" customFormat="1">
      <c r="A16" s="765" t="s">
        <v>108</v>
      </c>
      <c r="B16" s="756"/>
      <c r="C16" s="756"/>
      <c r="D16" s="756"/>
      <c r="E16" s="758"/>
      <c r="F16" s="758"/>
      <c r="G16" s="758"/>
      <c r="H16" s="758"/>
      <c r="I16" s="759"/>
      <c r="J16" s="758"/>
      <c r="K16" s="769"/>
    </row>
    <row r="17" spans="1:11" s="747" customFormat="1">
      <c r="A17" s="770">
        <v>1</v>
      </c>
      <c r="B17" s="771">
        <v>3</v>
      </c>
      <c r="C17" s="770" t="s">
        <v>109</v>
      </c>
      <c r="D17" s="772" t="str">
        <f t="shared" ref="D17" ca="1" si="1">INDIRECT("'Los "&amp;A17&amp;"."&amp;B17&amp;" "&amp;C17&amp;"'"&amp;"!B3")</f>
        <v>öffentlicher Bereich</v>
      </c>
      <c r="E17" s="800">
        <f ca="1">INDIRECT("'Los "&amp;A17&amp;"."&amp;B17&amp;" "&amp;C17&amp;"'"&amp;"!K2")</f>
        <v>0</v>
      </c>
      <c r="F17" s="801">
        <f ca="1">INDIRECT("'Los "&amp;A17&amp;"."&amp;B17&amp;" "&amp;C17&amp;"'"&amp;"!K3")</f>
        <v>11944.8</v>
      </c>
      <c r="G17" s="804"/>
      <c r="H17" s="801">
        <f ca="1">INDIRECT("'Los "&amp;A17&amp;"."&amp;B17&amp;" "&amp;C17&amp;"'"&amp;"!I17")</f>
        <v>0</v>
      </c>
      <c r="I17" s="802"/>
      <c r="J17" s="801">
        <f ca="1">INDIRECT("'Los "&amp;A17&amp;"."&amp;B17&amp;" "&amp;C17&amp;"'"&amp;"!I18")</f>
        <v>0</v>
      </c>
      <c r="K17" s="801">
        <f ca="1">INDIRECT("'Los "&amp;A17&amp;"."&amp;B17&amp;" "&amp;C17&amp;"'"&amp;"!I19")</f>
        <v>0</v>
      </c>
    </row>
    <row r="18" spans="1:11" s="747" customFormat="1">
      <c r="A18" s="773"/>
      <c r="B18" s="774"/>
      <c r="C18" s="773"/>
      <c r="D18" s="775"/>
      <c r="E18" s="804"/>
      <c r="F18" s="804"/>
      <c r="G18" s="804"/>
      <c r="H18" s="801">
        <f ca="1">INDIRECT("'Los "&amp;A17&amp;"."&amp;B17&amp;" "&amp;C17&amp;"'"&amp;"!I22")</f>
        <v>0</v>
      </c>
      <c r="I18" s="802"/>
      <c r="J18" s="801">
        <f ca="1">INDIRECT("'Los "&amp;A17&amp;"."&amp;B17&amp;" "&amp;C17&amp;"'"&amp;"!I23")</f>
        <v>0</v>
      </c>
      <c r="K18" s="801">
        <f ca="1">INDIRECT("'Los "&amp;A17&amp;"."&amp;B17&amp;" "&amp;C17&amp;"'"&amp;"!I24")</f>
        <v>0</v>
      </c>
    </row>
    <row r="19" spans="1:11" s="747" customFormat="1">
      <c r="A19" s="773"/>
      <c r="B19" s="774"/>
      <c r="C19" s="773"/>
      <c r="D19" s="775"/>
      <c r="E19" s="804"/>
      <c r="F19" s="804"/>
      <c r="G19" s="804"/>
      <c r="H19" s="801">
        <f ca="1">INDIRECT("'Los "&amp;A17&amp;"."&amp;B17&amp;" "&amp;C17&amp;"'"&amp;"!I27")</f>
        <v>0</v>
      </c>
      <c r="I19" s="802"/>
      <c r="J19" s="801">
        <f ca="1">INDIRECT("'Los "&amp;A17&amp;"."&amp;B17&amp;" "&amp;C17&amp;"'"&amp;"!I28")</f>
        <v>0</v>
      </c>
      <c r="K19" s="801">
        <f ca="1">INDIRECT("'Los "&amp;A17&amp;"."&amp;B17&amp;" "&amp;C17&amp;"'"&amp;"!I29")</f>
        <v>0</v>
      </c>
    </row>
    <row r="20" spans="1:11" s="747" customFormat="1">
      <c r="A20" s="776"/>
      <c r="B20" s="777"/>
      <c r="C20" s="778"/>
      <c r="D20" s="766" t="s">
        <v>87</v>
      </c>
      <c r="E20" s="779">
        <f ca="1">SUM(E17:E19)</f>
        <v>0</v>
      </c>
      <c r="F20" s="779">
        <f ca="1">SUM(F17:F19)</f>
        <v>11944.8</v>
      </c>
      <c r="G20" s="768"/>
      <c r="H20" s="768"/>
      <c r="I20" s="768"/>
      <c r="J20" s="768"/>
      <c r="K20" s="768"/>
    </row>
    <row r="21" spans="1:11" s="747" customFormat="1">
      <c r="A21" s="754" t="s">
        <v>340</v>
      </c>
      <c r="B21" s="755"/>
      <c r="C21" s="756"/>
      <c r="D21" s="755"/>
      <c r="E21" s="757"/>
      <c r="F21" s="757"/>
      <c r="G21" s="758"/>
      <c r="H21" s="757"/>
      <c r="I21" s="759"/>
      <c r="J21" s="757"/>
      <c r="K21" s="760"/>
    </row>
    <row r="22" spans="1:11" s="747" customFormat="1">
      <c r="A22" s="761">
        <v>1</v>
      </c>
      <c r="B22" s="761">
        <v>4</v>
      </c>
      <c r="C22" s="762" t="s">
        <v>364</v>
      </c>
      <c r="D22" s="763" t="str">
        <f ca="1">INDIRECT("'Los "&amp;A22&amp;"."&amp;B22&amp;" "&amp;C22&amp;"'"&amp;"!B3")</f>
        <v>nicht öffentlicher Bereich</v>
      </c>
      <c r="E22" s="800">
        <f ca="1">INDIRECT("'Los "&amp;A22&amp;"."&amp;B22&amp;" "&amp;C22&amp;"'"&amp;"!N2")</f>
        <v>0</v>
      </c>
      <c r="F22" s="801">
        <f ca="1">INDIRECT("'Los "&amp;A22&amp;"."&amp;B22&amp;" "&amp;C22&amp;"'"&amp;"!N3")</f>
        <v>0</v>
      </c>
      <c r="G22" s="801">
        <f ca="1">INDIRECT("'Los "&amp;A22&amp;"."&amp;B22&amp;" "&amp;C22&amp;"'"&amp;"!N4")</f>
        <v>0</v>
      </c>
      <c r="H22" s="801">
        <f ca="1">INDIRECT("'Los "&amp;A22&amp;"."&amp;B22&amp;" "&amp;C22&amp;"'"&amp;"!J7")</f>
        <v>0</v>
      </c>
      <c r="I22" s="802"/>
      <c r="J22" s="802"/>
      <c r="K22" s="803"/>
    </row>
    <row r="23" spans="1:11" s="747" customFormat="1">
      <c r="A23" s="770">
        <v>1</v>
      </c>
      <c r="B23" s="770">
        <v>5</v>
      </c>
      <c r="C23" s="770" t="s">
        <v>364</v>
      </c>
      <c r="D23" s="772" t="str">
        <f ca="1">INDIRECT("'Los "&amp;A23&amp;"."&amp;B23&amp;" "&amp;C23&amp;"'"&amp;"!B3")</f>
        <v>öffentlicher Bereich</v>
      </c>
      <c r="E23" s="800">
        <f ca="1">INDIRECT("'Los "&amp;A23&amp;"."&amp;B23&amp;" "&amp;C23&amp;"'"&amp;"!K2")</f>
        <v>0</v>
      </c>
      <c r="F23" s="801">
        <f ca="1">INDIRECT("'Los "&amp;A23&amp;"."&amp;B23&amp;" "&amp;C23&amp;"'"&amp;"!K3")</f>
        <v>332</v>
      </c>
      <c r="G23" s="804"/>
      <c r="H23" s="801">
        <f ca="1">INDIRECT("'Los "&amp;A23&amp;"."&amp;B23&amp;" "&amp;C23&amp;"'"&amp;"!I17")</f>
        <v>0</v>
      </c>
      <c r="I23" s="801">
        <f ca="1">INDIRECT("'Los "&amp;A23&amp;"."&amp;B23&amp;" "&amp;C23&amp;"'"&amp;"!I18")</f>
        <v>0</v>
      </c>
      <c r="J23" s="801">
        <f ca="1">INDIRECT("'Los "&amp;A23&amp;"."&amp;B23&amp;" "&amp;C23&amp;"'"&amp;"!I19")</f>
        <v>0</v>
      </c>
      <c r="K23" s="801">
        <f ca="1">INDIRECT("'Los "&amp;A23&amp;"."&amp;B23&amp;" "&amp;C23&amp;"'"&amp;"!I20")</f>
        <v>0</v>
      </c>
    </row>
    <row r="24" spans="1:11" s="747" customFormat="1">
      <c r="A24" s="773"/>
      <c r="B24" s="774"/>
      <c r="C24" s="10"/>
      <c r="D24" s="775"/>
      <c r="E24" s="804"/>
      <c r="F24" s="804"/>
      <c r="G24" s="804"/>
      <c r="H24" s="801">
        <f ca="1">INDIRECT("'Los "&amp;A23&amp;"."&amp;B23&amp;" "&amp;C23&amp;"'"&amp;"!I23")</f>
        <v>0</v>
      </c>
      <c r="I24" s="801">
        <f ca="1">INDIRECT("'Los "&amp;A23&amp;"."&amp;B23&amp;" "&amp;C23&amp;"'"&amp;"!I24")</f>
        <v>0</v>
      </c>
      <c r="J24" s="801">
        <f ca="1">INDIRECT("'Los "&amp;A23&amp;"."&amp;B23&amp;" "&amp;C23&amp;"'"&amp;"!I25")</f>
        <v>0</v>
      </c>
      <c r="K24" s="801">
        <f ca="1">INDIRECT("'Los "&amp;A23&amp;"."&amp;B23&amp;" "&amp;C23&amp;"'"&amp;"!I26")</f>
        <v>0</v>
      </c>
    </row>
    <row r="25" spans="1:11" s="747" customFormat="1">
      <c r="A25" s="765"/>
      <c r="B25" s="756"/>
      <c r="C25" s="756"/>
      <c r="D25" s="766" t="s">
        <v>87</v>
      </c>
      <c r="E25" s="767">
        <f ca="1">SUM(E22:E24)</f>
        <v>0</v>
      </c>
      <c r="F25" s="767">
        <f ca="1">SUM(F22:F24)</f>
        <v>332</v>
      </c>
      <c r="G25" s="768"/>
      <c r="H25" s="768"/>
      <c r="I25" s="768"/>
      <c r="J25" s="768"/>
      <c r="K25" s="768"/>
    </row>
    <row r="26" spans="1:11" s="747" customFormat="1">
      <c r="A26" s="754" t="s">
        <v>83</v>
      </c>
      <c r="B26" s="755"/>
      <c r="C26" s="756"/>
      <c r="D26" s="755"/>
      <c r="E26" s="757"/>
      <c r="F26" s="757"/>
      <c r="G26" s="758"/>
      <c r="H26" s="757"/>
      <c r="I26" s="759"/>
      <c r="J26" s="757"/>
      <c r="K26" s="760"/>
    </row>
    <row r="27" spans="1:11" s="747" customFormat="1">
      <c r="A27" s="761">
        <v>1</v>
      </c>
      <c r="B27" s="761">
        <v>6</v>
      </c>
      <c r="C27" s="762" t="s">
        <v>977</v>
      </c>
      <c r="D27" s="763" t="str">
        <f ca="1">INDIRECT("'Los "&amp;A27&amp;"."&amp;B27&amp;" "&amp;C27&amp;"'"&amp;"!B3")</f>
        <v>öffentlicher Bereich</v>
      </c>
      <c r="E27" s="800">
        <f ca="1">INDIRECT("'Los "&amp;A27&amp;"."&amp;B27&amp;" "&amp;C27&amp;"'"&amp;"!N2")</f>
        <v>0</v>
      </c>
      <c r="F27" s="801">
        <f ca="1">INDIRECT("'Los "&amp;A27&amp;"."&amp;B27&amp;" "&amp;C27&amp;"'"&amp;"!N3")</f>
        <v>0</v>
      </c>
      <c r="G27" s="801">
        <f ca="1">INDIRECT("'Los "&amp;A27&amp;"."&amp;B27&amp;" "&amp;C27&amp;"'"&amp;"!N4")</f>
        <v>0</v>
      </c>
      <c r="H27" s="801">
        <f ca="1">INDIRECT("'Los "&amp;A27&amp;"."&amp;B27&amp;" "&amp;C27&amp;"'"&amp;"!J7")</f>
        <v>0</v>
      </c>
      <c r="I27" s="802"/>
      <c r="J27" s="802"/>
      <c r="K27" s="803"/>
    </row>
    <row r="28" spans="1:11" s="747" customFormat="1">
      <c r="A28" s="765"/>
      <c r="B28" s="756"/>
      <c r="C28" s="756"/>
      <c r="D28" s="766" t="s">
        <v>87</v>
      </c>
      <c r="E28" s="767">
        <f ca="1">SUM(E27:E27)</f>
        <v>0</v>
      </c>
      <c r="F28" s="767">
        <f ca="1">SUM(F27:F27)</f>
        <v>0</v>
      </c>
      <c r="G28" s="768"/>
      <c r="H28" s="768"/>
      <c r="I28" s="768"/>
      <c r="J28" s="768"/>
      <c r="K28" s="768"/>
    </row>
    <row r="29" spans="1:11" s="747" customFormat="1">
      <c r="A29" s="754" t="s">
        <v>40</v>
      </c>
      <c r="B29" s="755"/>
      <c r="C29" s="756"/>
      <c r="D29" s="755"/>
      <c r="E29" s="757"/>
      <c r="F29" s="757"/>
      <c r="G29" s="758"/>
      <c r="H29" s="757"/>
      <c r="I29" s="759"/>
      <c r="J29" s="757"/>
      <c r="K29" s="760"/>
    </row>
    <row r="30" spans="1:11" s="747" customFormat="1">
      <c r="A30" s="761">
        <v>1</v>
      </c>
      <c r="B30" s="761">
        <v>7</v>
      </c>
      <c r="C30" s="762" t="s">
        <v>106</v>
      </c>
      <c r="D30" s="763" t="str">
        <f ca="1">INDIRECT("'Los "&amp;A30&amp;"."&amp;B30&amp;" "&amp;C30&amp;"'"&amp;"!B3")</f>
        <v>alle Bereiche</v>
      </c>
      <c r="E30" s="800">
        <f ca="1">INDIRECT("'Los "&amp;A30&amp;"."&amp;B30&amp;" "&amp;C30&amp;"'"&amp;"!O2")</f>
        <v>0</v>
      </c>
      <c r="F30" s="801">
        <f ca="1">INDIRECT("'Los "&amp;A30&amp;"."&amp;B30&amp;" "&amp;C30&amp;"'"&amp;"!O3")</f>
        <v>0</v>
      </c>
      <c r="G30" s="801">
        <f ca="1">INDIRECT("'Los "&amp;A30&amp;"."&amp;B30&amp;" "&amp;C30&amp;"'"&amp;"!O4")</f>
        <v>0</v>
      </c>
      <c r="H30" s="801">
        <f ca="1">INDIRECT("'Los "&amp;A30&amp;"."&amp;B30&amp;" "&amp;C30&amp;"'"&amp;"!K7")</f>
        <v>0</v>
      </c>
      <c r="I30" s="802"/>
      <c r="J30" s="802"/>
      <c r="K30" s="803"/>
    </row>
    <row r="31" spans="1:11" s="747" customFormat="1">
      <c r="A31" s="761">
        <v>1</v>
      </c>
      <c r="B31" s="761">
        <v>8</v>
      </c>
      <c r="C31" s="762" t="s">
        <v>106</v>
      </c>
      <c r="D31" s="763" t="str">
        <f ca="1">INDIRECT("'Los "&amp;A31&amp;"."&amp;B31&amp;" "&amp;C31&amp;"'"&amp;"!B3")</f>
        <v>alle Bereiche</v>
      </c>
      <c r="E31" s="800">
        <f ca="1">INDIRECT("'Los "&amp;A31&amp;"."&amp;B31&amp;" "&amp;C31&amp;"'"&amp;"!I2")</f>
        <v>0</v>
      </c>
      <c r="F31" s="802"/>
      <c r="G31" s="802"/>
      <c r="H31" s="802"/>
      <c r="I31" s="802"/>
      <c r="J31" s="802"/>
      <c r="K31" s="803"/>
    </row>
    <row r="32" spans="1:11" s="747" customFormat="1">
      <c r="A32" s="765"/>
      <c r="B32" s="756"/>
      <c r="C32" s="756"/>
      <c r="D32" s="766" t="s">
        <v>87</v>
      </c>
      <c r="E32" s="767">
        <f ca="1">SUM(E30:E31)</f>
        <v>0</v>
      </c>
      <c r="F32" s="767">
        <f ca="1">SUM(F30:F31)</f>
        <v>0</v>
      </c>
      <c r="G32" s="768"/>
      <c r="H32" s="768"/>
      <c r="I32" s="768"/>
      <c r="J32" s="768"/>
      <c r="K32" s="768"/>
    </row>
    <row r="33" spans="1:11" s="747" customFormat="1">
      <c r="A33" s="765" t="s">
        <v>341</v>
      </c>
      <c r="B33" s="756"/>
      <c r="C33" s="756"/>
      <c r="D33" s="756"/>
      <c r="E33" s="758"/>
      <c r="F33" s="758"/>
      <c r="G33" s="758"/>
      <c r="H33" s="758"/>
      <c r="I33" s="759"/>
      <c r="J33" s="758"/>
      <c r="K33" s="769"/>
    </row>
    <row r="34" spans="1:11" s="747" customFormat="1">
      <c r="A34" s="770">
        <v>1</v>
      </c>
      <c r="B34" s="771">
        <v>9</v>
      </c>
      <c r="C34" s="780" t="s">
        <v>565</v>
      </c>
      <c r="D34" s="772" t="str">
        <f ca="1">INDIRECT("'Los "&amp;A34&amp;"."&amp;B34&amp;" "&amp;C34&amp;"'"&amp;"!B3")</f>
        <v>alle Bereiche</v>
      </c>
      <c r="E34" s="800">
        <f ca="1">INDIRECT("'Los "&amp;A34&amp;"."&amp;B34&amp;" "&amp;C34&amp;"'"&amp;"!J2")</f>
        <v>0</v>
      </c>
      <c r="F34" s="804"/>
      <c r="G34" s="804"/>
      <c r="H34" s="804"/>
      <c r="I34" s="804"/>
      <c r="J34" s="804"/>
      <c r="K34" s="804"/>
    </row>
    <row r="35" spans="1:11" s="747" customFormat="1">
      <c r="A35" s="776"/>
      <c r="B35" s="777"/>
      <c r="C35" s="778"/>
      <c r="D35" s="766" t="s">
        <v>87</v>
      </c>
      <c r="E35" s="767">
        <f ca="1">SUM(E34:E34)</f>
        <v>0</v>
      </c>
      <c r="F35" s="768"/>
      <c r="G35" s="768"/>
      <c r="H35" s="768"/>
      <c r="I35" s="768"/>
      <c r="J35" s="768"/>
      <c r="K35" s="768"/>
    </row>
    <row r="36" spans="1:11" s="747" customFormat="1">
      <c r="A36" s="765" t="s">
        <v>1196</v>
      </c>
      <c r="B36" s="756"/>
      <c r="C36" s="756"/>
      <c r="D36" s="756"/>
      <c r="E36" s="758"/>
      <c r="F36" s="758"/>
      <c r="G36" s="758"/>
      <c r="H36" s="758"/>
      <c r="I36" s="759"/>
      <c r="J36" s="758"/>
      <c r="K36" s="769"/>
    </row>
    <row r="37" spans="1:11" s="747" customFormat="1">
      <c r="A37" s="770">
        <v>1</v>
      </c>
      <c r="B37" s="771">
        <v>10</v>
      </c>
      <c r="C37" s="780" t="s">
        <v>1197</v>
      </c>
      <c r="D37" s="772" t="str">
        <f ca="1">INDIRECT("'Los "&amp;A37&amp;"."&amp;B37&amp;" "&amp;C37&amp;"'"&amp;"!B3")</f>
        <v>alle Bereiche</v>
      </c>
      <c r="E37" s="800">
        <f ca="1">INDIRECT("'Los "&amp;A37&amp;"."&amp;B37&amp;" "&amp;C37&amp;"'"&amp;"!I2")</f>
        <v>0</v>
      </c>
      <c r="F37" s="804"/>
      <c r="G37" s="804"/>
      <c r="H37" s="804"/>
      <c r="I37" s="804"/>
      <c r="J37" s="804"/>
      <c r="K37" s="804"/>
    </row>
    <row r="38" spans="1:11" s="747" customFormat="1" ht="15.75" thickBot="1">
      <c r="A38" s="776"/>
      <c r="B38" s="777"/>
      <c r="C38" s="778"/>
      <c r="D38" s="766" t="s">
        <v>87</v>
      </c>
      <c r="E38" s="767">
        <f ca="1">SUM(E37:E37)</f>
        <v>0</v>
      </c>
      <c r="F38" s="768"/>
      <c r="G38" s="768"/>
      <c r="H38" s="768"/>
      <c r="I38" s="768"/>
      <c r="J38" s="768"/>
      <c r="K38" s="768"/>
    </row>
    <row r="39" spans="1:11" s="747" customFormat="1" ht="15.75" thickBot="1">
      <c r="A39" s="781"/>
      <c r="B39" s="782"/>
      <c r="C39" s="783"/>
      <c r="D39" s="784" t="s">
        <v>67</v>
      </c>
      <c r="E39" s="785">
        <f ca="1">SUM(E38,E35,E32,E28,E25,E20,E15)</f>
        <v>0</v>
      </c>
      <c r="F39" s="785">
        <f ca="1">SUM(F38,F35,F32,F25,F20,F15)</f>
        <v>12276.8</v>
      </c>
      <c r="G39" s="786"/>
      <c r="H39" s="786"/>
      <c r="I39" s="786"/>
      <c r="J39" s="786"/>
      <c r="K39" s="787"/>
    </row>
    <row r="40" spans="1:11" ht="15.75" thickBot="1">
      <c r="A40" s="747"/>
      <c r="B40" s="747"/>
      <c r="C40" s="747"/>
      <c r="D40" s="747"/>
      <c r="E40" s="788"/>
      <c r="F40" s="747"/>
      <c r="G40" s="747"/>
      <c r="H40" s="747"/>
      <c r="I40" s="747"/>
    </row>
    <row r="41" spans="1:11" s="747" customFormat="1" ht="20.85" customHeight="1" thickBot="1">
      <c r="B41" s="789" t="s">
        <v>101</v>
      </c>
      <c r="C41" s="790"/>
      <c r="D41" s="791"/>
      <c r="E41" s="792">
        <v>0.19</v>
      </c>
      <c r="F41" s="204"/>
      <c r="G41" s="204"/>
      <c r="J41" s="204"/>
    </row>
    <row r="42" spans="1:11" s="747" customFormat="1" ht="20.85" customHeight="1" thickBot="1">
      <c r="B42" s="793" t="s">
        <v>103</v>
      </c>
      <c r="C42" s="794"/>
      <c r="D42" s="795"/>
      <c r="E42" s="796">
        <f ca="1">E39*(E41+100%)</f>
        <v>0</v>
      </c>
      <c r="F42" s="797">
        <f ca="1">F39</f>
        <v>12276.8</v>
      </c>
      <c r="G42" s="798"/>
      <c r="J42" s="204"/>
    </row>
    <row r="44" spans="1:11" s="747" customFormat="1">
      <c r="A44" s="746" t="s">
        <v>78</v>
      </c>
      <c r="E44" s="748"/>
      <c r="J44" s="204"/>
    </row>
    <row r="45" spans="1:11" s="747" customFormat="1" ht="6.75" customHeight="1">
      <c r="E45" s="748"/>
      <c r="J45" s="204"/>
    </row>
    <row r="46" spans="1:11" s="747" customFormat="1" ht="42">
      <c r="A46" s="749" t="s">
        <v>73</v>
      </c>
      <c r="B46" s="749" t="s">
        <v>56</v>
      </c>
      <c r="C46" s="749" t="s">
        <v>57</v>
      </c>
      <c r="D46" s="749" t="s">
        <v>79</v>
      </c>
      <c r="E46" s="750" t="s">
        <v>63</v>
      </c>
      <c r="F46" s="750" t="s">
        <v>75</v>
      </c>
      <c r="G46" s="750" t="s">
        <v>1314</v>
      </c>
      <c r="H46" s="849" t="s">
        <v>99</v>
      </c>
      <c r="I46" s="849"/>
      <c r="J46" s="849"/>
      <c r="K46" s="850"/>
    </row>
    <row r="47" spans="1:11" s="747" customFormat="1" ht="27">
      <c r="A47" s="751"/>
      <c r="B47" s="751"/>
      <c r="C47" s="751"/>
      <c r="D47" s="751"/>
      <c r="E47" s="752"/>
      <c r="F47" s="752"/>
      <c r="G47" s="752"/>
      <c r="H47" s="753" t="s">
        <v>122</v>
      </c>
      <c r="I47" s="753" t="s">
        <v>547</v>
      </c>
      <c r="J47" s="753" t="s">
        <v>123</v>
      </c>
      <c r="K47" s="753" t="s">
        <v>71</v>
      </c>
    </row>
    <row r="48" spans="1:11" s="747" customFormat="1">
      <c r="A48" s="765" t="s">
        <v>342</v>
      </c>
      <c r="B48" s="756"/>
      <c r="C48" s="756"/>
      <c r="D48" s="756"/>
      <c r="E48" s="758"/>
      <c r="F48" s="758"/>
      <c r="G48" s="758"/>
      <c r="H48" s="758"/>
      <c r="I48" s="759"/>
      <c r="J48" s="758"/>
      <c r="K48" s="769"/>
    </row>
    <row r="49" spans="1:11" s="747" customFormat="1">
      <c r="A49" s="764">
        <v>2</v>
      </c>
      <c r="B49" s="764">
        <v>1</v>
      </c>
      <c r="C49" s="762" t="s">
        <v>577</v>
      </c>
      <c r="D49" s="763" t="str">
        <f ca="1">INDIRECT("'Los "&amp;A49&amp;"."&amp;B49&amp;" "&amp;C49&amp;"'"&amp;"!B3")</f>
        <v>öffentlicher Bereich</v>
      </c>
      <c r="E49" s="800">
        <f ca="1">INDIRECT("'Los "&amp;A49&amp;"."&amp;B49&amp;" "&amp;C49&amp;"'"&amp;"!X2")</f>
        <v>0</v>
      </c>
      <c r="F49" s="805">
        <f ca="1">INDIRECT("'Los "&amp;A49&amp;"."&amp;B49&amp;" "&amp;C49&amp;"'"&amp;"!X3")</f>
        <v>0</v>
      </c>
      <c r="G49" s="805">
        <f ca="1">INDIRECT("'Los "&amp;A49&amp;"."&amp;B49&amp;" "&amp;C49&amp;"'"&amp;"!X4")</f>
        <v>0</v>
      </c>
      <c r="H49" s="805">
        <f ca="1">INDIRECT("'Los "&amp;A49&amp;"."&amp;B49&amp;" "&amp;C49&amp;"'"&amp;"!P5")</f>
        <v>0</v>
      </c>
      <c r="I49" s="804"/>
      <c r="J49" s="805">
        <f ca="1">INDIRECT("'Los "&amp;A49&amp;"."&amp;B49&amp;" "&amp;C49&amp;"'"&amp;"!R5")</f>
        <v>0</v>
      </c>
      <c r="K49" s="805">
        <f ca="1">INDIRECT("'Los "&amp;A49&amp;"."&amp;B49&amp;" "&amp;C49&amp;"'"&amp;"!T5")</f>
        <v>0</v>
      </c>
    </row>
    <row r="50" spans="1:11" s="747" customFormat="1">
      <c r="A50" s="761">
        <v>2</v>
      </c>
      <c r="B50" s="764">
        <v>2</v>
      </c>
      <c r="C50" s="762" t="s">
        <v>577</v>
      </c>
      <c r="D50" s="763" t="str">
        <f t="shared" ref="D50" ca="1" si="2">INDIRECT("'Los "&amp;A50&amp;"."&amp;B50&amp;" "&amp;C50&amp;"'"&amp;"!B3")</f>
        <v>nicht öffentlicher Bereich</v>
      </c>
      <c r="E50" s="800">
        <f t="shared" ref="E50" ca="1" si="3">INDIRECT("'Los "&amp;A50&amp;"."&amp;B50&amp;" "&amp;C50&amp;"'"&amp;"!O2")</f>
        <v>0</v>
      </c>
      <c r="F50" s="805">
        <f t="shared" ref="F50" ca="1" si="4">INDIRECT("'Los "&amp;A50&amp;"."&amp;B50&amp;" "&amp;C50&amp;"'"&amp;"!O3")</f>
        <v>0</v>
      </c>
      <c r="G50" s="805">
        <f t="shared" ref="G50" ca="1" si="5">INDIRECT("'Los "&amp;A50&amp;"."&amp;B50&amp;" "&amp;C50&amp;"'"&amp;"!O4")</f>
        <v>0</v>
      </c>
      <c r="H50" s="805">
        <f ca="1">INDIRECT("'Los "&amp;A50&amp;"."&amp;B50&amp;" "&amp;C50&amp;"'"&amp;"!K5")</f>
        <v>0</v>
      </c>
      <c r="I50" s="804"/>
      <c r="J50" s="804"/>
      <c r="K50" s="804"/>
    </row>
    <row r="51" spans="1:11" s="747" customFormat="1" ht="15.75" thickBot="1">
      <c r="A51" s="765"/>
      <c r="B51" s="756"/>
      <c r="C51" s="756"/>
      <c r="D51" s="766" t="s">
        <v>87</v>
      </c>
      <c r="E51" s="767">
        <f ca="1">SUM(E49:E50)</f>
        <v>0</v>
      </c>
      <c r="F51" s="767">
        <f ca="1">SUM(F49:F50)</f>
        <v>0</v>
      </c>
      <c r="G51" s="768"/>
      <c r="H51" s="768"/>
      <c r="I51" s="768"/>
      <c r="J51" s="768"/>
      <c r="K51" s="768"/>
    </row>
    <row r="52" spans="1:11" s="747" customFormat="1" ht="15.75" thickBot="1">
      <c r="A52" s="781"/>
      <c r="B52" s="782"/>
      <c r="C52" s="783"/>
      <c r="D52" s="784" t="s">
        <v>68</v>
      </c>
      <c r="E52" s="785">
        <f ca="1">SUM(E51)</f>
        <v>0</v>
      </c>
      <c r="F52" s="785">
        <f ca="1">SUM(F51)</f>
        <v>0</v>
      </c>
      <c r="G52" s="786"/>
      <c r="H52" s="786"/>
      <c r="I52" s="786"/>
      <c r="J52" s="786"/>
      <c r="K52" s="787"/>
    </row>
    <row r="53" spans="1:11" ht="15.75" thickBot="1">
      <c r="A53" s="747"/>
      <c r="B53" s="747"/>
      <c r="C53" s="747"/>
      <c r="D53" s="747"/>
      <c r="E53" s="799"/>
      <c r="F53" s="747"/>
      <c r="G53" s="747"/>
      <c r="H53" s="747"/>
      <c r="I53" s="747"/>
    </row>
    <row r="54" spans="1:11" s="747" customFormat="1" ht="20.85" customHeight="1" thickBot="1">
      <c r="B54" s="789" t="s">
        <v>101</v>
      </c>
      <c r="C54" s="790"/>
      <c r="D54" s="791"/>
      <c r="E54" s="792">
        <v>0.19</v>
      </c>
      <c r="F54" s="204"/>
      <c r="G54" s="204"/>
      <c r="J54" s="204"/>
    </row>
    <row r="55" spans="1:11" s="747" customFormat="1" ht="20.85" customHeight="1" thickBot="1">
      <c r="B55" s="793" t="s">
        <v>104</v>
      </c>
      <c r="C55" s="794"/>
      <c r="D55" s="795"/>
      <c r="E55" s="796">
        <f ca="1">E52*(E54+100%)</f>
        <v>0</v>
      </c>
      <c r="F55" s="797">
        <f ca="1">F52</f>
        <v>0</v>
      </c>
      <c r="G55" s="798"/>
      <c r="J55" s="204"/>
    </row>
  </sheetData>
  <sheetProtection algorithmName="SHA-512" hashValue="xwEundz28dWAT9rbRxE9dLFF6ihKyFmXGExMOXNGRUGTf4qahv3mVH8ZZ4eymHlfR0iFUACcX3MK9EALDQxWMQ==" saltValue="/6GYJkOPJS6pkBigQ/dmJQ==" spinCount="100000" sheet="1" objects="1" scenarios="1" formatColumns="0" formatRows="0" autoFilter="0"/>
  <mergeCells count="2">
    <mergeCell ref="H10:K10"/>
    <mergeCell ref="H46:K46"/>
  </mergeCells>
  <pageMargins left="0.70866141732283472" right="0.70866141732283472" top="0.78740157480314965" bottom="0.78740157480314965" header="0" footer="0.31496062992125984"/>
  <pageSetup paperSize="9" scale="72" fitToHeight="0" orientation="landscape" r:id="rId1"/>
  <headerFooter>
    <oddFooter>&amp;LPreisblätter&amp;C&amp;A&amp;R&amp;P - &amp;N</oddFoot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tabColor rgb="FF92D050"/>
    <pageSetUpPr fitToPage="1"/>
  </sheetPr>
  <dimension ref="A1:R169"/>
  <sheetViews>
    <sheetView zoomScaleNormal="100" workbookViewId="0">
      <pane ySplit="8" topLeftCell="A9" activePane="bottomLeft" state="frozen"/>
      <selection activeCell="I23" sqref="I23"/>
      <selection pane="bottomLeft" activeCell="E2" sqref="E2"/>
    </sheetView>
  </sheetViews>
  <sheetFormatPr baseColWidth="10" defaultColWidth="11.42578125" defaultRowHeight="12"/>
  <cols>
    <col min="1" max="1" width="6.28515625" style="265" customWidth="1"/>
    <col min="2" max="2" width="21" style="265" customWidth="1"/>
    <col min="3" max="3" width="6.140625" style="635" customWidth="1"/>
    <col min="4" max="4" width="23" style="36" customWidth="1"/>
    <col min="5" max="5" width="19.28515625" style="36" customWidth="1"/>
    <col min="6" max="6" width="10.5703125" style="36" customWidth="1"/>
    <col min="7" max="7" width="7.140625" style="36" customWidth="1"/>
    <col min="8" max="8" width="9.85546875" style="733" customWidth="1"/>
    <col min="9" max="9" width="12.140625" style="268" customWidth="1"/>
    <col min="10" max="10" width="9.85546875" style="268" customWidth="1"/>
    <col min="11" max="11" width="9.85546875" style="36" customWidth="1"/>
    <col min="12" max="12" width="9.85546875" style="268" customWidth="1"/>
    <col min="13" max="13" width="9.85546875" style="36" customWidth="1"/>
    <col min="14" max="14" width="9.85546875" style="268" customWidth="1"/>
    <col min="15" max="15" width="9.85546875" style="36" customWidth="1"/>
    <col min="16" max="17" width="12.85546875" style="36" customWidth="1"/>
    <col min="18" max="18" width="14.7109375" style="36" bestFit="1" customWidth="1"/>
    <col min="19" max="16384" width="11.42578125" style="36"/>
  </cols>
  <sheetData>
    <row r="1" spans="1:18" ht="13.35" customHeight="1">
      <c r="A1" s="271" t="s">
        <v>18</v>
      </c>
      <c r="B1" s="272" t="s">
        <v>0</v>
      </c>
      <c r="C1" s="665"/>
      <c r="D1" s="580" t="s">
        <v>19</v>
      </c>
      <c r="E1" s="666" t="s">
        <v>7</v>
      </c>
      <c r="F1" s="592"/>
      <c r="G1" s="667"/>
      <c r="H1" s="668" t="s">
        <v>15</v>
      </c>
      <c r="I1" s="669" t="str">
        <f ca="1">LEFT(MID(CELL( "dateiname",A1), FIND("]", CELL("dateiname",A1))+5, 255),1)</f>
        <v>1</v>
      </c>
      <c r="J1" s="869" t="s">
        <v>114</v>
      </c>
      <c r="K1" s="870"/>
      <c r="L1" s="871" t="s">
        <v>114</v>
      </c>
      <c r="M1" s="872"/>
      <c r="N1" s="869" t="s">
        <v>115</v>
      </c>
      <c r="O1" s="870"/>
      <c r="P1" s="670" t="str">
        <f>IF(OR(COUNTA(P37:P151)&lt;&gt;COUNTIF(R37:R151,"&gt;0"),$J$5="",$L$5="",$N$5=""),"Das Preisblatt ist nicht vollständig ausgefüllt!","")</f>
        <v>Das Preisblatt ist nicht vollständig ausgefüllt!</v>
      </c>
      <c r="Q1" s="671"/>
      <c r="R1" s="672"/>
    </row>
    <row r="2" spans="1:18" ht="13.35" customHeight="1">
      <c r="A2" s="279" t="s">
        <v>20</v>
      </c>
      <c r="B2" s="280" t="s">
        <v>124</v>
      </c>
      <c r="C2" s="673"/>
      <c r="D2" s="43" t="s">
        <v>21</v>
      </c>
      <c r="E2" s="674">
        <v>46304</v>
      </c>
      <c r="F2" s="675"/>
      <c r="G2" s="676"/>
      <c r="H2" s="668" t="s">
        <v>59</v>
      </c>
      <c r="I2" s="677" t="str">
        <f ca="1">MID(CELL("dateiname",A1),FIND("]",CELL("dateiname",A1))+7,255)</f>
        <v>1 UR</v>
      </c>
      <c r="J2" s="873" t="s">
        <v>338</v>
      </c>
      <c r="K2" s="874"/>
      <c r="L2" s="875" t="s">
        <v>95</v>
      </c>
      <c r="M2" s="876"/>
      <c r="N2" s="873" t="s">
        <v>71</v>
      </c>
      <c r="O2" s="874"/>
      <c r="P2" s="678" t="s">
        <v>13</v>
      </c>
      <c r="Q2" s="678"/>
      <c r="R2" s="679">
        <f>R161</f>
        <v>0</v>
      </c>
    </row>
    <row r="3" spans="1:18" ht="13.35" customHeight="1">
      <c r="A3" s="286"/>
      <c r="B3" s="92" t="s">
        <v>125</v>
      </c>
      <c r="C3" s="680"/>
      <c r="D3" s="681"/>
      <c r="E3" s="867" t="str">
        <f>IF(P1="",IF(R4&gt;H6,"Die angebotene Durchschnittsleistung überschreitet die zulässige Obergrenze der Reinigungsleistung",""),"")</f>
        <v/>
      </c>
      <c r="F3" s="867"/>
      <c r="G3" s="867"/>
      <c r="H3" s="867"/>
      <c r="I3" s="868"/>
      <c r="J3" s="857" t="s">
        <v>96</v>
      </c>
      <c r="K3" s="858"/>
      <c r="L3" s="859"/>
      <c r="M3" s="860"/>
      <c r="N3" s="861"/>
      <c r="O3" s="862"/>
      <c r="P3" s="678" t="s">
        <v>11</v>
      </c>
      <c r="Q3" s="678"/>
      <c r="R3" s="682">
        <f>Q161</f>
        <v>0</v>
      </c>
    </row>
    <row r="4" spans="1:18" ht="13.35" customHeight="1">
      <c r="A4" s="286"/>
      <c r="B4" s="292" t="s">
        <v>127</v>
      </c>
      <c r="C4" s="680"/>
      <c r="D4" s="683"/>
      <c r="E4" s="867"/>
      <c r="F4" s="867"/>
      <c r="G4" s="867"/>
      <c r="H4" s="867"/>
      <c r="I4" s="868"/>
      <c r="J4" s="863" t="s">
        <v>97</v>
      </c>
      <c r="K4" s="864"/>
      <c r="L4" s="865" t="s">
        <v>97</v>
      </c>
      <c r="M4" s="866"/>
      <c r="N4" s="863" t="s">
        <v>97</v>
      </c>
      <c r="O4" s="864"/>
      <c r="P4" s="678" t="s">
        <v>12</v>
      </c>
      <c r="Q4" s="678"/>
      <c r="R4" s="682">
        <f>H161</f>
        <v>0</v>
      </c>
    </row>
    <row r="5" spans="1:18" ht="13.35" customHeight="1">
      <c r="A5" s="299"/>
      <c r="B5" s="300" t="s">
        <v>128</v>
      </c>
      <c r="C5" s="684"/>
      <c r="D5" s="685"/>
      <c r="E5" s="867"/>
      <c r="F5" s="867"/>
      <c r="G5" s="867"/>
      <c r="H5" s="867"/>
      <c r="I5" s="868"/>
      <c r="J5" s="851"/>
      <c r="K5" s="852"/>
      <c r="L5" s="851"/>
      <c r="M5" s="852"/>
      <c r="N5" s="851"/>
      <c r="O5" s="852"/>
      <c r="P5" s="686" t="s">
        <v>8</v>
      </c>
      <c r="Q5" s="686"/>
      <c r="R5" s="687">
        <f>F161</f>
        <v>6105.7291999999998</v>
      </c>
    </row>
    <row r="6" spans="1:18" ht="19.5" customHeight="1">
      <c r="A6" s="688"/>
      <c r="B6" s="855" t="str">
        <f>IF(AND(ROUND(SUM(F10:F161)/3,2)=ROUND(F161,2),ROUND(SUM(P10:P161)/3,2)=ROUND(P161,2),ROUND(SUM(Q10:Q161)/3,2)=ROUND(Q161,2),ROUND(SUM(R10:R161)/3,2)=ROUND(R161,2)),"","SUMMENFEHLER")</f>
        <v/>
      </c>
      <c r="C6" s="855"/>
      <c r="D6" s="689"/>
      <c r="E6" s="690"/>
      <c r="F6" s="691"/>
      <c r="G6" s="692" t="s">
        <v>69</v>
      </c>
      <c r="H6" s="475">
        <v>235</v>
      </c>
      <c r="I6" s="693"/>
      <c r="J6" s="853"/>
      <c r="K6" s="854"/>
      <c r="L6" s="853"/>
      <c r="M6" s="854"/>
      <c r="N6" s="853"/>
      <c r="O6" s="854"/>
      <c r="P6" s="686" t="s">
        <v>9</v>
      </c>
      <c r="Q6" s="686"/>
      <c r="R6" s="694">
        <f>P161</f>
        <v>1047080.7787719998</v>
      </c>
    </row>
    <row r="7" spans="1:18" ht="13.35" customHeight="1">
      <c r="A7" s="73"/>
      <c r="B7" s="856"/>
      <c r="C7" s="856"/>
      <c r="D7" s="695"/>
      <c r="E7" s="695"/>
      <c r="F7" s="695"/>
      <c r="G7" s="695"/>
      <c r="H7" s="695"/>
      <c r="I7" s="695"/>
      <c r="J7" s="690"/>
      <c r="K7" s="690"/>
      <c r="L7" s="690"/>
      <c r="M7" s="690"/>
      <c r="N7" s="690"/>
      <c r="O7" s="690"/>
      <c r="P7" s="696" t="s">
        <v>42</v>
      </c>
      <c r="Q7" s="697"/>
      <c r="R7" s="698">
        <f>COUNTA(I10:I151)</f>
        <v>95</v>
      </c>
    </row>
    <row r="8" spans="1:18" s="92" customFormat="1" ht="25.5">
      <c r="A8" s="699" t="s">
        <v>1</v>
      </c>
      <c r="B8" s="478" t="s">
        <v>79</v>
      </c>
      <c r="C8" s="700" t="s">
        <v>3</v>
      </c>
      <c r="D8" s="700" t="s">
        <v>2</v>
      </c>
      <c r="E8" s="701" t="s">
        <v>22</v>
      </c>
      <c r="F8" s="701" t="s">
        <v>1310</v>
      </c>
      <c r="G8" s="699" t="s">
        <v>4</v>
      </c>
      <c r="H8" s="702" t="s">
        <v>1308</v>
      </c>
      <c r="I8" s="703" t="s">
        <v>98</v>
      </c>
      <c r="J8" s="704" t="s">
        <v>24</v>
      </c>
      <c r="K8" s="705" t="s">
        <v>25</v>
      </c>
      <c r="L8" s="706" t="s">
        <v>24</v>
      </c>
      <c r="M8" s="707" t="s">
        <v>25</v>
      </c>
      <c r="N8" s="708" t="s">
        <v>24</v>
      </c>
      <c r="O8" s="705" t="s">
        <v>25</v>
      </c>
      <c r="P8" s="709" t="s">
        <v>1311</v>
      </c>
      <c r="Q8" s="710" t="s">
        <v>17</v>
      </c>
      <c r="R8" s="711" t="s">
        <v>26</v>
      </c>
    </row>
    <row r="9" spans="1:18" s="92" customFormat="1">
      <c r="A9" s="546"/>
      <c r="B9" s="547" t="s">
        <v>1315</v>
      </c>
      <c r="C9" s="7"/>
      <c r="D9" s="509"/>
      <c r="E9" s="510"/>
      <c r="F9" s="510"/>
      <c r="G9" s="508"/>
      <c r="H9" s="712"/>
      <c r="I9" s="713"/>
      <c r="J9" s="713"/>
      <c r="K9" s="510"/>
      <c r="L9" s="714"/>
      <c r="M9" s="510"/>
      <c r="N9" s="714"/>
      <c r="O9" s="510"/>
      <c r="P9" s="510"/>
      <c r="Q9" s="509"/>
      <c r="R9" s="715"/>
    </row>
    <row r="10" spans="1:18" s="350" customFormat="1">
      <c r="A10" s="548" t="s">
        <v>616</v>
      </c>
      <c r="B10" s="414" t="s">
        <v>1315</v>
      </c>
      <c r="C10" s="8"/>
      <c r="D10" s="549" t="s">
        <v>144</v>
      </c>
      <c r="E10" s="549" t="s">
        <v>84</v>
      </c>
      <c r="F10" s="551">
        <v>60.91</v>
      </c>
      <c r="G10" s="550" t="s">
        <v>51</v>
      </c>
      <c r="H10" s="716"/>
      <c r="I10" s="717">
        <v>7</v>
      </c>
      <c r="J10" s="718">
        <v>302.60000000000002</v>
      </c>
      <c r="K10" s="719">
        <f>IF(H10&gt;0,LVS_1.1_UR_MOSA*F10/H10,0)</f>
        <v>0</v>
      </c>
      <c r="L10" s="720">
        <v>59</v>
      </c>
      <c r="M10" s="721">
        <f>IF(H10&gt;0,LVS_1.1_UR_SO*F10/H10,0)</f>
        <v>0</v>
      </c>
      <c r="N10" s="718">
        <v>4</v>
      </c>
      <c r="O10" s="719">
        <f>IF(H10&gt;0,LVS_1.1_UR_HFT*F10/H10,0)</f>
        <v>0</v>
      </c>
      <c r="P10" s="186">
        <f>F10*(J10+L10+N10)</f>
        <v>22268.696</v>
      </c>
      <c r="Q10" s="722">
        <f>IFERROR(P10/H10,0)</f>
        <v>0</v>
      </c>
      <c r="R10" s="722">
        <f>IFERROR(ROUND(J10*K10+L10*M10+N10*O10,2),0)</f>
        <v>0</v>
      </c>
    </row>
    <row r="11" spans="1:18" s="350" customFormat="1">
      <c r="A11" s="552" t="s">
        <v>618</v>
      </c>
      <c r="B11" s="414" t="s">
        <v>1315</v>
      </c>
      <c r="C11" s="8"/>
      <c r="D11" s="549" t="s">
        <v>145</v>
      </c>
      <c r="E11" s="549" t="s">
        <v>84</v>
      </c>
      <c r="F11" s="551">
        <v>44.55</v>
      </c>
      <c r="G11" s="550" t="s">
        <v>51</v>
      </c>
      <c r="H11" s="716"/>
      <c r="I11" s="717">
        <v>7</v>
      </c>
      <c r="J11" s="718">
        <v>302.60000000000002</v>
      </c>
      <c r="K11" s="719">
        <f>IF(H11&gt;0,LVS_1.1_UR_MOSA*F11/H11,0)</f>
        <v>0</v>
      </c>
      <c r="L11" s="720">
        <v>59</v>
      </c>
      <c r="M11" s="721">
        <f>IF(H11&gt;0,LVS_1.1_UR_SO*F11/H11,0)</f>
        <v>0</v>
      </c>
      <c r="N11" s="718">
        <v>4</v>
      </c>
      <c r="O11" s="719">
        <f>IF(H11&gt;0,LVS_1.1_UR_HFT*F11/H11,0)</f>
        <v>0</v>
      </c>
      <c r="P11" s="186">
        <f>F11*(J11+L11+N11)</f>
        <v>16287.48</v>
      </c>
      <c r="Q11" s="722">
        <f>IFERROR(P11/H11,0)</f>
        <v>0</v>
      </c>
      <c r="R11" s="722">
        <f>IFERROR(ROUND(J11*K11+L11*M11+N11*O11,2),0)</f>
        <v>0</v>
      </c>
    </row>
    <row r="12" spans="1:18" s="350" customFormat="1">
      <c r="A12" s="552" t="s">
        <v>619</v>
      </c>
      <c r="B12" s="414" t="s">
        <v>1315</v>
      </c>
      <c r="C12" s="8"/>
      <c r="D12" s="549" t="s">
        <v>146</v>
      </c>
      <c r="E12" s="549" t="s">
        <v>84</v>
      </c>
      <c r="F12" s="551">
        <v>11.7</v>
      </c>
      <c r="G12" s="550" t="s">
        <v>51</v>
      </c>
      <c r="H12" s="716"/>
      <c r="I12" s="717">
        <v>7</v>
      </c>
      <c r="J12" s="718">
        <v>302.60000000000002</v>
      </c>
      <c r="K12" s="719">
        <f>IF(H12&gt;0,LVS_1.1_UR_MOSA*F12/H12,0)</f>
        <v>0</v>
      </c>
      <c r="L12" s="720">
        <v>59</v>
      </c>
      <c r="M12" s="721">
        <f>IF(H12&gt;0,LVS_1.1_UR_SO*F12/H12,0)</f>
        <v>0</v>
      </c>
      <c r="N12" s="718">
        <v>4</v>
      </c>
      <c r="O12" s="719">
        <f>IF(H12&gt;0,LVS_1.1_UR_HFT*F12/H12,0)</f>
        <v>0</v>
      </c>
      <c r="P12" s="186">
        <f>F12*(J12+L12+N12)</f>
        <v>4277.5200000000004</v>
      </c>
      <c r="Q12" s="722">
        <f>IFERROR(P12/H12,0)</f>
        <v>0</v>
      </c>
      <c r="R12" s="722">
        <f>IFERROR(ROUND(J12*K12+L12*M12+N12*O12,2),0)</f>
        <v>0</v>
      </c>
    </row>
    <row r="13" spans="1:18" s="92" customFormat="1">
      <c r="A13" s="507" t="s">
        <v>72</v>
      </c>
      <c r="B13" s="508" t="s">
        <v>87</v>
      </c>
      <c r="C13" s="7"/>
      <c r="D13" s="509"/>
      <c r="E13" s="510"/>
      <c r="F13" s="511">
        <f>SUM(F10:F12)</f>
        <v>117.16</v>
      </c>
      <c r="G13" s="508"/>
      <c r="H13" s="512"/>
      <c r="I13" s="512"/>
      <c r="J13" s="512"/>
      <c r="K13" s="512"/>
      <c r="L13" s="512"/>
      <c r="M13" s="512"/>
      <c r="N13" s="512"/>
      <c r="O13" s="512"/>
      <c r="P13" s="511">
        <f>SUM(P10:P12)</f>
        <v>42833.695999999996</v>
      </c>
      <c r="Q13" s="511">
        <f>SUM(Q10:Q12)</f>
        <v>0</v>
      </c>
      <c r="R13" s="511">
        <f>SUM(R10:R12)</f>
        <v>0</v>
      </c>
    </row>
    <row r="14" spans="1:18" s="92" customFormat="1">
      <c r="A14" s="546"/>
      <c r="B14" s="547" t="s">
        <v>130</v>
      </c>
      <c r="C14" s="7"/>
      <c r="D14" s="509"/>
      <c r="E14" s="510"/>
      <c r="F14" s="510"/>
      <c r="G14" s="508"/>
      <c r="H14" s="712"/>
      <c r="I14" s="712"/>
      <c r="J14" s="713"/>
      <c r="K14" s="510"/>
      <c r="L14" s="714"/>
      <c r="M14" s="510"/>
      <c r="N14" s="714"/>
      <c r="O14" s="510"/>
      <c r="P14" s="510"/>
      <c r="Q14" s="509"/>
      <c r="R14" s="715"/>
    </row>
    <row r="15" spans="1:18" s="350" customFormat="1">
      <c r="A15" s="548" t="s">
        <v>620</v>
      </c>
      <c r="B15" s="414" t="s">
        <v>130</v>
      </c>
      <c r="C15" s="8"/>
      <c r="D15" s="549" t="s">
        <v>144</v>
      </c>
      <c r="E15" s="549" t="s">
        <v>147</v>
      </c>
      <c r="F15" s="551">
        <v>16</v>
      </c>
      <c r="G15" s="550" t="s">
        <v>51</v>
      </c>
      <c r="H15" s="716"/>
      <c r="I15" s="717">
        <v>7</v>
      </c>
      <c r="J15" s="718">
        <v>302.60000000000002</v>
      </c>
      <c r="K15" s="719">
        <f>IF(H15&gt;0,LVS_1.1_UR_MOSA*F15/H15,0)</f>
        <v>0</v>
      </c>
      <c r="L15" s="720">
        <v>59</v>
      </c>
      <c r="M15" s="721">
        <f>IF(H15&gt;0,LVS_1.1_UR_SO*F15/H15,0)</f>
        <v>0</v>
      </c>
      <c r="N15" s="718">
        <v>4</v>
      </c>
      <c r="O15" s="719">
        <f>IF(H15&gt;0,LVS_1.1_UR_HFT*F15/H15,0)</f>
        <v>0</v>
      </c>
      <c r="P15" s="186">
        <f>F15*(J15+L15+N15)</f>
        <v>5849.6</v>
      </c>
      <c r="Q15" s="722">
        <f>IFERROR(P15/H15,0)</f>
        <v>0</v>
      </c>
      <c r="R15" s="722">
        <f>IFERROR(ROUND(J15*K15+L15*M15+N15*O15,2),0)</f>
        <v>0</v>
      </c>
    </row>
    <row r="16" spans="1:18" s="350" customFormat="1">
      <c r="A16" s="552" t="s">
        <v>621</v>
      </c>
      <c r="B16" s="414" t="s">
        <v>130</v>
      </c>
      <c r="C16" s="8"/>
      <c r="D16" s="549" t="s">
        <v>145</v>
      </c>
      <c r="E16" s="549" t="s">
        <v>147</v>
      </c>
      <c r="F16" s="551">
        <v>18.600000000000001</v>
      </c>
      <c r="G16" s="550" t="s">
        <v>51</v>
      </c>
      <c r="H16" s="716"/>
      <c r="I16" s="717">
        <v>7</v>
      </c>
      <c r="J16" s="718">
        <v>302.60000000000002</v>
      </c>
      <c r="K16" s="719">
        <f>IF(H16&gt;0,LVS_1.1_UR_MOSA*F16/H16,0)</f>
        <v>0</v>
      </c>
      <c r="L16" s="720">
        <v>59</v>
      </c>
      <c r="M16" s="721">
        <f>IF(H16&gt;0,LVS_1.1_UR_SO*F16/H16,0)</f>
        <v>0</v>
      </c>
      <c r="N16" s="718">
        <v>4</v>
      </c>
      <c r="O16" s="719">
        <f>IF(H16&gt;0,LVS_1.1_UR_HFT*F16/H16,0)</f>
        <v>0</v>
      </c>
      <c r="P16" s="186">
        <f>F16*(J16+L16+N16)</f>
        <v>6800.1600000000008</v>
      </c>
      <c r="Q16" s="722">
        <f>IFERROR(P16/H16,0)</f>
        <v>0</v>
      </c>
      <c r="R16" s="722">
        <f>IFERROR(ROUND(J16*K16+L16*M16+N16*O16,2),0)</f>
        <v>0</v>
      </c>
    </row>
    <row r="17" spans="1:18" s="350" customFormat="1">
      <c r="A17" s="552" t="s">
        <v>622</v>
      </c>
      <c r="B17" s="414" t="s">
        <v>130</v>
      </c>
      <c r="C17" s="8"/>
      <c r="D17" s="549" t="s">
        <v>148</v>
      </c>
      <c r="E17" s="549" t="s">
        <v>147</v>
      </c>
      <c r="F17" s="551">
        <v>5.9</v>
      </c>
      <c r="G17" s="550" t="s">
        <v>51</v>
      </c>
      <c r="H17" s="716"/>
      <c r="I17" s="717">
        <v>7</v>
      </c>
      <c r="J17" s="718">
        <v>302.60000000000002</v>
      </c>
      <c r="K17" s="719">
        <f>IF(H17&gt;0,LVS_1.1_UR_MOSA*F17/H17,0)</f>
        <v>0</v>
      </c>
      <c r="L17" s="720">
        <v>59</v>
      </c>
      <c r="M17" s="721">
        <f>IF(H17&gt;0,LVS_1.1_UR_SO*F17/H17,0)</f>
        <v>0</v>
      </c>
      <c r="N17" s="718">
        <v>4</v>
      </c>
      <c r="O17" s="719">
        <f>IF(H17&gt;0,LVS_1.1_UR_HFT*F17/H17,0)</f>
        <v>0</v>
      </c>
      <c r="P17" s="186">
        <f>F17*(J17+L17+N17)</f>
        <v>2157.0400000000004</v>
      </c>
      <c r="Q17" s="722">
        <f>IFERROR(P17/H17,0)</f>
        <v>0</v>
      </c>
      <c r="R17" s="722">
        <f>IFERROR(ROUND(J17*K17+L17*M17+N17*O17,2),0)</f>
        <v>0</v>
      </c>
    </row>
    <row r="18" spans="1:18" s="350" customFormat="1">
      <c r="A18" s="552" t="s">
        <v>623</v>
      </c>
      <c r="B18" s="414" t="s">
        <v>130</v>
      </c>
      <c r="C18" s="8"/>
      <c r="D18" s="549" t="s">
        <v>149</v>
      </c>
      <c r="E18" s="549" t="s">
        <v>147</v>
      </c>
      <c r="F18" s="551">
        <v>5.0999999999999996</v>
      </c>
      <c r="G18" s="550" t="s">
        <v>47</v>
      </c>
      <c r="H18" s="716"/>
      <c r="I18" s="717">
        <v>7</v>
      </c>
      <c r="J18" s="718">
        <v>302.60000000000002</v>
      </c>
      <c r="K18" s="719">
        <f>IF(H18&gt;0,LVS_1.1_UR_MOSA*F18/H18,0)</f>
        <v>0</v>
      </c>
      <c r="L18" s="720">
        <v>59</v>
      </c>
      <c r="M18" s="721">
        <f>IF(H18&gt;0,LVS_1.1_UR_SO*F18/H18,0)</f>
        <v>0</v>
      </c>
      <c r="N18" s="718">
        <v>4</v>
      </c>
      <c r="O18" s="719">
        <f>IF(H18&gt;0,LVS_1.1_UR_HFT*F18/H18,0)</f>
        <v>0</v>
      </c>
      <c r="P18" s="186">
        <f>F18*(J18+L18+N18)</f>
        <v>1864.56</v>
      </c>
      <c r="Q18" s="722">
        <f>IFERROR(P18/H18,0)</f>
        <v>0</v>
      </c>
      <c r="R18" s="722">
        <f>IFERROR(ROUND(J18*K18+L18*M18+N18*O18,2),0)</f>
        <v>0</v>
      </c>
    </row>
    <row r="19" spans="1:18" s="92" customFormat="1">
      <c r="A19" s="507" t="s">
        <v>72</v>
      </c>
      <c r="B19" s="508" t="s">
        <v>87</v>
      </c>
      <c r="C19" s="7"/>
      <c r="D19" s="509"/>
      <c r="E19" s="510"/>
      <c r="F19" s="511">
        <f>SUM(F15:F18)</f>
        <v>45.6</v>
      </c>
      <c r="G19" s="508"/>
      <c r="H19" s="512"/>
      <c r="I19" s="512"/>
      <c r="J19" s="512"/>
      <c r="K19" s="512"/>
      <c r="L19" s="512"/>
      <c r="M19" s="512"/>
      <c r="N19" s="512"/>
      <c r="O19" s="512"/>
      <c r="P19" s="511">
        <f>SUM(P15:P18)</f>
        <v>16671.360000000004</v>
      </c>
      <c r="Q19" s="511">
        <f>SUM(Q15:Q18)</f>
        <v>0</v>
      </c>
      <c r="R19" s="511">
        <f>SUM(R15:R18)</f>
        <v>0</v>
      </c>
    </row>
    <row r="20" spans="1:18" s="92" customFormat="1">
      <c r="A20" s="546"/>
      <c r="B20" s="547" t="s">
        <v>131</v>
      </c>
      <c r="C20" s="7"/>
      <c r="D20" s="509"/>
      <c r="E20" s="510"/>
      <c r="F20" s="510"/>
      <c r="G20" s="508"/>
      <c r="H20" s="712"/>
      <c r="I20" s="712"/>
      <c r="J20" s="713"/>
      <c r="K20" s="510"/>
      <c r="L20" s="714"/>
      <c r="M20" s="510"/>
      <c r="N20" s="714"/>
      <c r="O20" s="510"/>
      <c r="P20" s="510"/>
      <c r="Q20" s="509"/>
      <c r="R20" s="715"/>
    </row>
    <row r="21" spans="1:18" s="350" customFormat="1">
      <c r="A21" s="552" t="s">
        <v>624</v>
      </c>
      <c r="B21" s="414" t="s">
        <v>131</v>
      </c>
      <c r="C21" s="8"/>
      <c r="D21" s="549" t="s">
        <v>144</v>
      </c>
      <c r="E21" s="549" t="s">
        <v>84</v>
      </c>
      <c r="F21" s="551">
        <v>12.2</v>
      </c>
      <c r="G21" s="550" t="s">
        <v>51</v>
      </c>
      <c r="H21" s="716"/>
      <c r="I21" s="717">
        <v>7</v>
      </c>
      <c r="J21" s="718">
        <v>302.60000000000002</v>
      </c>
      <c r="K21" s="719">
        <f t="shared" ref="K21:K27" si="0">IF(H21&gt;0,LVS_1.1_UR_MOSA*F21/H21,0)</f>
        <v>0</v>
      </c>
      <c r="L21" s="720">
        <v>59</v>
      </c>
      <c r="M21" s="721">
        <f t="shared" ref="M21:M27" si="1">IF(H21&gt;0,LVS_1.1_UR_SO*F21/H21,0)</f>
        <v>0</v>
      </c>
      <c r="N21" s="718">
        <v>4</v>
      </c>
      <c r="O21" s="719">
        <f t="shared" ref="O21:O27" si="2">IF(H21&gt;0,LVS_1.1_UR_HFT*F21/H21,0)</f>
        <v>0</v>
      </c>
      <c r="P21" s="186">
        <f t="shared" ref="P21:P27" si="3">F21*(J21+L21+N21)</f>
        <v>4460.32</v>
      </c>
      <c r="Q21" s="722">
        <f t="shared" ref="Q21:Q27" si="4">IFERROR(P21/H21,0)</f>
        <v>0</v>
      </c>
      <c r="R21" s="722">
        <f t="shared" ref="R21:R27" si="5">IFERROR(ROUND(J21*K21+L21*M21+N21*O21,2),0)</f>
        <v>0</v>
      </c>
    </row>
    <row r="22" spans="1:18" s="350" customFormat="1">
      <c r="A22" s="552" t="s">
        <v>625</v>
      </c>
      <c r="B22" s="414" t="s">
        <v>131</v>
      </c>
      <c r="C22" s="8"/>
      <c r="D22" s="549" t="s">
        <v>145</v>
      </c>
      <c r="E22" s="549" t="s">
        <v>84</v>
      </c>
      <c r="F22" s="551">
        <v>12.8</v>
      </c>
      <c r="G22" s="550" t="s">
        <v>51</v>
      </c>
      <c r="H22" s="716"/>
      <c r="I22" s="717">
        <v>7</v>
      </c>
      <c r="J22" s="718">
        <v>302.60000000000002</v>
      </c>
      <c r="K22" s="719">
        <f t="shared" si="0"/>
        <v>0</v>
      </c>
      <c r="L22" s="720">
        <v>59</v>
      </c>
      <c r="M22" s="721">
        <f t="shared" si="1"/>
        <v>0</v>
      </c>
      <c r="N22" s="718">
        <v>4</v>
      </c>
      <c r="O22" s="719">
        <f t="shared" si="2"/>
        <v>0</v>
      </c>
      <c r="P22" s="186">
        <f t="shared" si="3"/>
        <v>4679.68</v>
      </c>
      <c r="Q22" s="722">
        <f t="shared" si="4"/>
        <v>0</v>
      </c>
      <c r="R22" s="722">
        <f t="shared" si="5"/>
        <v>0</v>
      </c>
    </row>
    <row r="23" spans="1:18" s="350" customFormat="1" ht="24">
      <c r="A23" s="552" t="s">
        <v>626</v>
      </c>
      <c r="B23" s="414" t="s">
        <v>131</v>
      </c>
      <c r="C23" s="8"/>
      <c r="D23" s="549" t="s">
        <v>1238</v>
      </c>
      <c r="E23" s="549" t="s">
        <v>84</v>
      </c>
      <c r="F23" s="551">
        <v>8.5</v>
      </c>
      <c r="G23" s="550" t="s">
        <v>51</v>
      </c>
      <c r="H23" s="716"/>
      <c r="I23" s="717">
        <v>7</v>
      </c>
      <c r="J23" s="718">
        <v>302.60000000000002</v>
      </c>
      <c r="K23" s="719">
        <f t="shared" si="0"/>
        <v>0</v>
      </c>
      <c r="L23" s="720">
        <v>59</v>
      </c>
      <c r="M23" s="721">
        <f t="shared" si="1"/>
        <v>0</v>
      </c>
      <c r="N23" s="718">
        <v>4</v>
      </c>
      <c r="O23" s="719">
        <f t="shared" si="2"/>
        <v>0</v>
      </c>
      <c r="P23" s="186">
        <f t="shared" si="3"/>
        <v>3107.6000000000004</v>
      </c>
      <c r="Q23" s="722">
        <f t="shared" si="4"/>
        <v>0</v>
      </c>
      <c r="R23" s="722">
        <f t="shared" si="5"/>
        <v>0</v>
      </c>
    </row>
    <row r="24" spans="1:18" s="350" customFormat="1">
      <c r="A24" s="552" t="s">
        <v>627</v>
      </c>
      <c r="B24" s="414" t="s">
        <v>131</v>
      </c>
      <c r="C24" s="8"/>
      <c r="D24" s="549" t="s">
        <v>150</v>
      </c>
      <c r="E24" s="549" t="s">
        <v>84</v>
      </c>
      <c r="F24" s="551">
        <v>17</v>
      </c>
      <c r="G24" s="550" t="s">
        <v>47</v>
      </c>
      <c r="H24" s="716"/>
      <c r="I24" s="717">
        <v>7</v>
      </c>
      <c r="J24" s="718">
        <v>302.60000000000002</v>
      </c>
      <c r="K24" s="719">
        <f t="shared" si="0"/>
        <v>0</v>
      </c>
      <c r="L24" s="720">
        <v>59</v>
      </c>
      <c r="M24" s="721">
        <f t="shared" si="1"/>
        <v>0</v>
      </c>
      <c r="N24" s="718">
        <v>4</v>
      </c>
      <c r="O24" s="719">
        <f t="shared" si="2"/>
        <v>0</v>
      </c>
      <c r="P24" s="186">
        <f t="shared" si="3"/>
        <v>6215.2000000000007</v>
      </c>
      <c r="Q24" s="722">
        <f t="shared" si="4"/>
        <v>0</v>
      </c>
      <c r="R24" s="722">
        <f t="shared" si="5"/>
        <v>0</v>
      </c>
    </row>
    <row r="25" spans="1:18" s="350" customFormat="1" ht="24">
      <c r="A25" s="548" t="s">
        <v>747</v>
      </c>
      <c r="B25" s="414" t="s">
        <v>1239</v>
      </c>
      <c r="C25" s="8"/>
      <c r="D25" s="549" t="s">
        <v>186</v>
      </c>
      <c r="E25" s="549" t="s">
        <v>84</v>
      </c>
      <c r="F25" s="551">
        <v>23.2</v>
      </c>
      <c r="G25" s="550" t="s">
        <v>51</v>
      </c>
      <c r="H25" s="716"/>
      <c r="I25" s="717" t="s">
        <v>1242</v>
      </c>
      <c r="J25" s="718">
        <v>128.19999999999999</v>
      </c>
      <c r="K25" s="719">
        <f t="shared" si="0"/>
        <v>0</v>
      </c>
      <c r="L25" s="720">
        <v>23.8</v>
      </c>
      <c r="M25" s="721">
        <f t="shared" si="1"/>
        <v>0</v>
      </c>
      <c r="N25" s="718">
        <v>1</v>
      </c>
      <c r="O25" s="719">
        <f t="shared" si="2"/>
        <v>0</v>
      </c>
      <c r="P25" s="186">
        <f t="shared" si="3"/>
        <v>3549.6</v>
      </c>
      <c r="Q25" s="722">
        <f t="shared" si="4"/>
        <v>0</v>
      </c>
      <c r="R25" s="722">
        <f t="shared" si="5"/>
        <v>0</v>
      </c>
    </row>
    <row r="26" spans="1:18" s="350" customFormat="1" ht="24">
      <c r="A26" s="552" t="s">
        <v>748</v>
      </c>
      <c r="B26" s="414" t="s">
        <v>1239</v>
      </c>
      <c r="C26" s="8"/>
      <c r="D26" s="549" t="s">
        <v>1240</v>
      </c>
      <c r="E26" s="549" t="s">
        <v>84</v>
      </c>
      <c r="F26" s="551">
        <v>3.22</v>
      </c>
      <c r="G26" s="550" t="s">
        <v>51</v>
      </c>
      <c r="H26" s="716"/>
      <c r="I26" s="717" t="s">
        <v>1242</v>
      </c>
      <c r="J26" s="718">
        <v>128.19999999999999</v>
      </c>
      <c r="K26" s="719">
        <f t="shared" si="0"/>
        <v>0</v>
      </c>
      <c r="L26" s="720">
        <v>23.8</v>
      </c>
      <c r="M26" s="721">
        <f t="shared" si="1"/>
        <v>0</v>
      </c>
      <c r="N26" s="718">
        <v>1</v>
      </c>
      <c r="O26" s="719">
        <f t="shared" si="2"/>
        <v>0</v>
      </c>
      <c r="P26" s="186">
        <f t="shared" si="3"/>
        <v>492.66</v>
      </c>
      <c r="Q26" s="722">
        <f t="shared" si="4"/>
        <v>0</v>
      </c>
      <c r="R26" s="722">
        <f t="shared" si="5"/>
        <v>0</v>
      </c>
    </row>
    <row r="27" spans="1:18" s="350" customFormat="1" ht="24">
      <c r="A27" s="548" t="s">
        <v>749</v>
      </c>
      <c r="B27" s="414" t="s">
        <v>1239</v>
      </c>
      <c r="C27" s="8"/>
      <c r="D27" s="549" t="s">
        <v>1241</v>
      </c>
      <c r="E27" s="549" t="s">
        <v>84</v>
      </c>
      <c r="F27" s="551">
        <v>3.6</v>
      </c>
      <c r="G27" s="550" t="s">
        <v>51</v>
      </c>
      <c r="H27" s="716"/>
      <c r="I27" s="717" t="s">
        <v>1242</v>
      </c>
      <c r="J27" s="718">
        <v>128.19999999999999</v>
      </c>
      <c r="K27" s="719">
        <f t="shared" si="0"/>
        <v>0</v>
      </c>
      <c r="L27" s="720">
        <v>23.8</v>
      </c>
      <c r="M27" s="721">
        <f t="shared" si="1"/>
        <v>0</v>
      </c>
      <c r="N27" s="718">
        <v>1</v>
      </c>
      <c r="O27" s="719">
        <f t="shared" si="2"/>
        <v>0</v>
      </c>
      <c r="P27" s="186">
        <f t="shared" si="3"/>
        <v>550.80000000000007</v>
      </c>
      <c r="Q27" s="722">
        <f t="shared" si="4"/>
        <v>0</v>
      </c>
      <c r="R27" s="722">
        <f t="shared" si="5"/>
        <v>0</v>
      </c>
    </row>
    <row r="28" spans="1:18" s="92" customFormat="1">
      <c r="A28" s="507" t="s">
        <v>72</v>
      </c>
      <c r="B28" s="508" t="s">
        <v>87</v>
      </c>
      <c r="C28" s="7"/>
      <c r="D28" s="509"/>
      <c r="E28" s="510"/>
      <c r="F28" s="511">
        <f>SUM(F21:F27)</f>
        <v>80.52</v>
      </c>
      <c r="G28" s="508"/>
      <c r="H28" s="512"/>
      <c r="I28" s="512"/>
      <c r="J28" s="512"/>
      <c r="K28" s="512"/>
      <c r="L28" s="512"/>
      <c r="M28" s="512"/>
      <c r="N28" s="512"/>
      <c r="O28" s="512"/>
      <c r="P28" s="511">
        <f>SUM(P21:P27)</f>
        <v>23055.86</v>
      </c>
      <c r="Q28" s="511">
        <f>SUM(Q21:Q27)</f>
        <v>0</v>
      </c>
      <c r="R28" s="511">
        <f>SUM(R21:R27)</f>
        <v>0</v>
      </c>
    </row>
    <row r="29" spans="1:18" s="92" customFormat="1">
      <c r="A29" s="546"/>
      <c r="B29" s="547" t="s">
        <v>132</v>
      </c>
      <c r="C29" s="7"/>
      <c r="D29" s="509"/>
      <c r="E29" s="510"/>
      <c r="F29" s="510"/>
      <c r="G29" s="508"/>
      <c r="H29" s="712"/>
      <c r="I29" s="712"/>
      <c r="J29" s="713"/>
      <c r="K29" s="510"/>
      <c r="L29" s="714"/>
      <c r="M29" s="510"/>
      <c r="N29" s="714"/>
      <c r="O29" s="510"/>
      <c r="P29" s="510"/>
      <c r="Q29" s="509"/>
      <c r="R29" s="715"/>
    </row>
    <row r="30" spans="1:18" s="350" customFormat="1">
      <c r="A30" s="552" t="s">
        <v>628</v>
      </c>
      <c r="B30" s="414" t="s">
        <v>132</v>
      </c>
      <c r="C30" s="8"/>
      <c r="D30" s="549" t="s">
        <v>151</v>
      </c>
      <c r="E30" s="549" t="s">
        <v>84</v>
      </c>
      <c r="F30" s="551">
        <v>7.6</v>
      </c>
      <c r="G30" s="550" t="s">
        <v>51</v>
      </c>
      <c r="H30" s="716"/>
      <c r="I30" s="717">
        <v>6</v>
      </c>
      <c r="J30" s="718">
        <v>302.60000000000002</v>
      </c>
      <c r="K30" s="719">
        <f>IF(H30&gt;0,LVS_1.1_UR_MOSA*F30/H30,0)</f>
        <v>0</v>
      </c>
      <c r="L30" s="723"/>
      <c r="M30" s="723"/>
      <c r="N30" s="724"/>
      <c r="O30" s="724"/>
      <c r="P30" s="186">
        <f>F30*(J30+L30+N30)</f>
        <v>2299.7600000000002</v>
      </c>
      <c r="Q30" s="722">
        <f>IFERROR(P30/H30,0)</f>
        <v>0</v>
      </c>
      <c r="R30" s="722">
        <f>IFERROR(ROUND(J30*K30+L30*M30+N30*O30,2),0)</f>
        <v>0</v>
      </c>
    </row>
    <row r="31" spans="1:18" s="350" customFormat="1">
      <c r="A31" s="552" t="s">
        <v>629</v>
      </c>
      <c r="B31" s="414" t="s">
        <v>132</v>
      </c>
      <c r="C31" s="8"/>
      <c r="D31" s="549" t="s">
        <v>152</v>
      </c>
      <c r="E31" s="549" t="s">
        <v>84</v>
      </c>
      <c r="F31" s="551">
        <v>4.5</v>
      </c>
      <c r="G31" s="550" t="s">
        <v>51</v>
      </c>
      <c r="H31" s="716"/>
      <c r="I31" s="717">
        <v>6</v>
      </c>
      <c r="J31" s="718">
        <v>302.60000000000002</v>
      </c>
      <c r="K31" s="719">
        <f>IF(H31&gt;0,LVS_1.1_UR_MOSA*F31/H31,0)</f>
        <v>0</v>
      </c>
      <c r="L31" s="723"/>
      <c r="M31" s="723"/>
      <c r="N31" s="724"/>
      <c r="O31" s="724"/>
      <c r="P31" s="186">
        <f>F31*(J31+L31+N31)</f>
        <v>1361.7</v>
      </c>
      <c r="Q31" s="722">
        <f>IFERROR(P31/H31,0)</f>
        <v>0</v>
      </c>
      <c r="R31" s="722">
        <f>IFERROR(ROUND(J31*K31+L31*M31+N31*O31,2),0)</f>
        <v>0</v>
      </c>
    </row>
    <row r="32" spans="1:18" s="92" customFormat="1">
      <c r="A32" s="507" t="s">
        <v>72</v>
      </c>
      <c r="B32" s="508" t="s">
        <v>87</v>
      </c>
      <c r="C32" s="7"/>
      <c r="D32" s="509"/>
      <c r="E32" s="510"/>
      <c r="F32" s="511">
        <f>SUM(F30:F31)</f>
        <v>12.1</v>
      </c>
      <c r="G32" s="508"/>
      <c r="H32" s="512"/>
      <c r="I32" s="512"/>
      <c r="J32" s="512"/>
      <c r="K32" s="512"/>
      <c r="L32" s="512"/>
      <c r="M32" s="512"/>
      <c r="N32" s="512"/>
      <c r="O32" s="512"/>
      <c r="P32" s="511">
        <f>SUM(P30:P31)</f>
        <v>3661.46</v>
      </c>
      <c r="Q32" s="511">
        <f>SUM(Q30:Q31)</f>
        <v>0</v>
      </c>
      <c r="R32" s="511">
        <f>SUM(R30:R31)</f>
        <v>0</v>
      </c>
    </row>
    <row r="33" spans="1:18" s="92" customFormat="1">
      <c r="A33" s="546"/>
      <c r="B33" s="547" t="s">
        <v>615</v>
      </c>
      <c r="C33" s="7"/>
      <c r="D33" s="509"/>
      <c r="E33" s="510"/>
      <c r="F33" s="510"/>
      <c r="G33" s="508"/>
      <c r="H33" s="712"/>
      <c r="I33" s="712"/>
      <c r="J33" s="713"/>
      <c r="K33" s="510"/>
      <c r="L33" s="714"/>
      <c r="M33" s="510"/>
      <c r="N33" s="714"/>
      <c r="O33" s="510"/>
      <c r="P33" s="510"/>
      <c r="Q33" s="509"/>
      <c r="R33" s="715"/>
    </row>
    <row r="34" spans="1:18" s="350" customFormat="1">
      <c r="A34" s="552" t="s">
        <v>630</v>
      </c>
      <c r="B34" s="414" t="s">
        <v>133</v>
      </c>
      <c r="C34" s="8"/>
      <c r="D34" s="549" t="s">
        <v>151</v>
      </c>
      <c r="E34" s="549" t="s">
        <v>153</v>
      </c>
      <c r="F34" s="551">
        <v>7.25</v>
      </c>
      <c r="G34" s="550" t="s">
        <v>51</v>
      </c>
      <c r="H34" s="716"/>
      <c r="I34" s="717">
        <v>7</v>
      </c>
      <c r="J34" s="718">
        <v>302.60000000000002</v>
      </c>
      <c r="K34" s="719">
        <f>IF(H34&gt;0,LVS_1.1_UR_MOSA*F34/H34,0)</f>
        <v>0</v>
      </c>
      <c r="L34" s="720">
        <v>58.6</v>
      </c>
      <c r="M34" s="721">
        <f>IF(H34&gt;0,LVS_1.1_UR_SO*F34/H34,0)</f>
        <v>0</v>
      </c>
      <c r="N34" s="718">
        <v>4</v>
      </c>
      <c r="O34" s="719">
        <f>IF(H34&gt;0,LVS_1.1_UR_HFT*F34/H34,0)</f>
        <v>0</v>
      </c>
      <c r="P34" s="186">
        <f>F34*(J34+L34+N34)</f>
        <v>2647.7000000000003</v>
      </c>
      <c r="Q34" s="722">
        <f>IFERROR(P34/H34,0)</f>
        <v>0</v>
      </c>
      <c r="R34" s="722">
        <f>IFERROR(ROUND(J34*K34+L34*M34+N34*O34,2),0)</f>
        <v>0</v>
      </c>
    </row>
    <row r="35" spans="1:18" s="350" customFormat="1">
      <c r="A35" s="552" t="s">
        <v>631</v>
      </c>
      <c r="B35" s="414" t="s">
        <v>133</v>
      </c>
      <c r="C35" s="8"/>
      <c r="D35" s="549" t="s">
        <v>152</v>
      </c>
      <c r="E35" s="549" t="s">
        <v>153</v>
      </c>
      <c r="F35" s="551">
        <v>5.15</v>
      </c>
      <c r="G35" s="550" t="s">
        <v>51</v>
      </c>
      <c r="H35" s="716"/>
      <c r="I35" s="717">
        <v>7</v>
      </c>
      <c r="J35" s="718">
        <v>302.60000000000002</v>
      </c>
      <c r="K35" s="719">
        <f>IF(H35&gt;0,LVS_1.1_UR_MOSA*F35/H35,0)</f>
        <v>0</v>
      </c>
      <c r="L35" s="720">
        <v>58.6</v>
      </c>
      <c r="M35" s="721">
        <f>IF(H35&gt;0,LVS_1.1_UR_SO*F35/H35,0)</f>
        <v>0</v>
      </c>
      <c r="N35" s="718">
        <v>4</v>
      </c>
      <c r="O35" s="719">
        <f>IF(H35&gt;0,LVS_1.1_UR_HFT*F35/H35,0)</f>
        <v>0</v>
      </c>
      <c r="P35" s="186">
        <f>F35*(J35+L35+N35)</f>
        <v>1880.7800000000004</v>
      </c>
      <c r="Q35" s="722">
        <f>IFERROR(P35/H35,0)</f>
        <v>0</v>
      </c>
      <c r="R35" s="722">
        <f>IFERROR(ROUND(J35*K35+L35*M35+N35*O35,2),0)</f>
        <v>0</v>
      </c>
    </row>
    <row r="36" spans="1:18" s="92" customFormat="1">
      <c r="A36" s="507" t="s">
        <v>72</v>
      </c>
      <c r="B36" s="508" t="s">
        <v>87</v>
      </c>
      <c r="C36" s="7"/>
      <c r="D36" s="509"/>
      <c r="E36" s="510"/>
      <c r="F36" s="511">
        <f>SUM(F34:F35)</f>
        <v>12.4</v>
      </c>
      <c r="G36" s="508"/>
      <c r="H36" s="512"/>
      <c r="I36" s="512"/>
      <c r="J36" s="512"/>
      <c r="K36" s="512"/>
      <c r="L36" s="512"/>
      <c r="M36" s="512"/>
      <c r="N36" s="512"/>
      <c r="O36" s="512"/>
      <c r="P36" s="511">
        <f>SUM(P34:P35)</f>
        <v>4528.4800000000005</v>
      </c>
      <c r="Q36" s="511">
        <f>SUM(Q34:Q35)</f>
        <v>0</v>
      </c>
      <c r="R36" s="511">
        <f>SUM(R34:R35)</f>
        <v>0</v>
      </c>
    </row>
    <row r="37" spans="1:18" s="92" customFormat="1">
      <c r="A37" s="546"/>
      <c r="B37" s="547" t="s">
        <v>134</v>
      </c>
      <c r="C37" s="7"/>
      <c r="D37" s="509"/>
      <c r="E37" s="510"/>
      <c r="F37" s="510"/>
      <c r="G37" s="508"/>
      <c r="H37" s="712"/>
      <c r="I37" s="712"/>
      <c r="J37" s="713"/>
      <c r="K37" s="510"/>
      <c r="L37" s="714"/>
      <c r="M37" s="510"/>
      <c r="N37" s="714"/>
      <c r="O37" s="510"/>
      <c r="P37" s="510"/>
      <c r="Q37" s="509"/>
      <c r="R37" s="715"/>
    </row>
    <row r="38" spans="1:18" s="350" customFormat="1">
      <c r="A38" s="552" t="s">
        <v>632</v>
      </c>
      <c r="B38" s="414" t="s">
        <v>134</v>
      </c>
      <c r="C38" s="8"/>
      <c r="D38" s="549" t="s">
        <v>144</v>
      </c>
      <c r="E38" s="549" t="s">
        <v>154</v>
      </c>
      <c r="F38" s="551">
        <v>19.98</v>
      </c>
      <c r="G38" s="550" t="s">
        <v>51</v>
      </c>
      <c r="H38" s="716"/>
      <c r="I38" s="717">
        <v>7</v>
      </c>
      <c r="J38" s="718">
        <v>302.60000000000002</v>
      </c>
      <c r="K38" s="719">
        <f>IF(H38&gt;0,LVS_1.1_UR_MOSA*F38/H38,0)</f>
        <v>0</v>
      </c>
      <c r="L38" s="720">
        <v>58.6</v>
      </c>
      <c r="M38" s="721">
        <f>IF(H38&gt;0,LVS_1.1_UR_SO*F38/H38,0)</f>
        <v>0</v>
      </c>
      <c r="N38" s="718">
        <v>4</v>
      </c>
      <c r="O38" s="719">
        <f>IF(H38&gt;0,LVS_1.1_UR_HFT*F38/H38,0)</f>
        <v>0</v>
      </c>
      <c r="P38" s="186">
        <f>F38*(J38+L38+N38)</f>
        <v>7296.6960000000008</v>
      </c>
      <c r="Q38" s="722">
        <f>IFERROR(P38/H38,0)</f>
        <v>0</v>
      </c>
      <c r="R38" s="722">
        <f>IFERROR(ROUND(J38*K38+L38*M38+N38*O38,2),0)</f>
        <v>0</v>
      </c>
    </row>
    <row r="39" spans="1:18" s="350" customFormat="1">
      <c r="A39" s="552" t="s">
        <v>633</v>
      </c>
      <c r="B39" s="414" t="s">
        <v>134</v>
      </c>
      <c r="C39" s="8"/>
      <c r="D39" s="549" t="s">
        <v>145</v>
      </c>
      <c r="E39" s="549" t="s">
        <v>154</v>
      </c>
      <c r="F39" s="551">
        <v>17.36</v>
      </c>
      <c r="G39" s="550" t="s">
        <v>51</v>
      </c>
      <c r="H39" s="716"/>
      <c r="I39" s="717">
        <v>7</v>
      </c>
      <c r="J39" s="718">
        <v>302.60000000000002</v>
      </c>
      <c r="K39" s="719">
        <f>IF(H39&gt;0,LVS_1.1_UR_MOSA*F39/H39,0)</f>
        <v>0</v>
      </c>
      <c r="L39" s="720">
        <v>58.6</v>
      </c>
      <c r="M39" s="721">
        <f>IF(H39&gt;0,LVS_1.1_UR_SO*F39/H39,0)</f>
        <v>0</v>
      </c>
      <c r="N39" s="718">
        <v>4</v>
      </c>
      <c r="O39" s="719">
        <f>IF(H39&gt;0,LVS_1.1_UR_HFT*F39/H39,0)</f>
        <v>0</v>
      </c>
      <c r="P39" s="186">
        <f>F39*(J39+L39+N39)</f>
        <v>6339.8720000000003</v>
      </c>
      <c r="Q39" s="722">
        <f>IFERROR(P39/H39,0)</f>
        <v>0</v>
      </c>
      <c r="R39" s="722">
        <f>IFERROR(ROUND(J39*K39+L39*M39+N39*O39,2),0)</f>
        <v>0</v>
      </c>
    </row>
    <row r="40" spans="1:18" s="350" customFormat="1">
      <c r="A40" s="552" t="s">
        <v>634</v>
      </c>
      <c r="B40" s="414" t="s">
        <v>134</v>
      </c>
      <c r="C40" s="8"/>
      <c r="D40" s="549" t="s">
        <v>155</v>
      </c>
      <c r="E40" s="549" t="s">
        <v>154</v>
      </c>
      <c r="F40" s="551">
        <v>6.23</v>
      </c>
      <c r="G40" s="550" t="s">
        <v>51</v>
      </c>
      <c r="H40" s="716"/>
      <c r="I40" s="717">
        <v>7</v>
      </c>
      <c r="J40" s="718">
        <v>302.60000000000002</v>
      </c>
      <c r="K40" s="719">
        <f>IF(H40&gt;0,LVS_1.1_UR_MOSA*F40/H40,0)</f>
        <v>0</v>
      </c>
      <c r="L40" s="720">
        <v>58.6</v>
      </c>
      <c r="M40" s="721">
        <f>IF(H40&gt;0,LVS_1.1_UR_SO*F40/H40,0)</f>
        <v>0</v>
      </c>
      <c r="N40" s="718">
        <v>4</v>
      </c>
      <c r="O40" s="719">
        <f>IF(H40&gt;0,LVS_1.1_UR_HFT*F40/H40,0)</f>
        <v>0</v>
      </c>
      <c r="P40" s="186">
        <f>F40*(J40+L40+N40)</f>
        <v>2275.1960000000004</v>
      </c>
      <c r="Q40" s="722">
        <f>IFERROR(P40/H40,0)</f>
        <v>0</v>
      </c>
      <c r="R40" s="722">
        <f>IFERROR(ROUND(J40*K40+L40*M40+N40*O40,2),0)</f>
        <v>0</v>
      </c>
    </row>
    <row r="41" spans="1:18" s="350" customFormat="1">
      <c r="A41" s="552" t="s">
        <v>635</v>
      </c>
      <c r="B41" s="414" t="s">
        <v>134</v>
      </c>
      <c r="C41" s="8"/>
      <c r="D41" s="549" t="s">
        <v>156</v>
      </c>
      <c r="E41" s="549" t="s">
        <v>154</v>
      </c>
      <c r="F41" s="551">
        <v>6.23</v>
      </c>
      <c r="G41" s="550" t="s">
        <v>51</v>
      </c>
      <c r="H41" s="716"/>
      <c r="I41" s="717">
        <v>7</v>
      </c>
      <c r="J41" s="718">
        <v>302.60000000000002</v>
      </c>
      <c r="K41" s="719">
        <f>IF(H41&gt;0,LVS_1.1_UR_MOSA*F41/H41,0)</f>
        <v>0</v>
      </c>
      <c r="L41" s="720">
        <v>58.6</v>
      </c>
      <c r="M41" s="721">
        <f>IF(H41&gt;0,LVS_1.1_UR_SO*F41/H41,0)</f>
        <v>0</v>
      </c>
      <c r="N41" s="718">
        <v>4</v>
      </c>
      <c r="O41" s="719">
        <f>IF(H41&gt;0,LVS_1.1_UR_HFT*F41/H41,0)</f>
        <v>0</v>
      </c>
      <c r="P41" s="186">
        <f>F41*(J41+L41+N41)</f>
        <v>2275.1960000000004</v>
      </c>
      <c r="Q41" s="722">
        <f>IFERROR(P41/H41,0)</f>
        <v>0</v>
      </c>
      <c r="R41" s="722">
        <f>IFERROR(ROUND(J41*K41+L41*M41+N41*O41,2),0)</f>
        <v>0</v>
      </c>
    </row>
    <row r="42" spans="1:18" s="350" customFormat="1">
      <c r="A42" s="552" t="s">
        <v>636</v>
      </c>
      <c r="B42" s="414" t="s">
        <v>134</v>
      </c>
      <c r="C42" s="8"/>
      <c r="D42" s="549" t="s">
        <v>5</v>
      </c>
      <c r="E42" s="549" t="s">
        <v>154</v>
      </c>
      <c r="F42" s="551">
        <v>27.62</v>
      </c>
      <c r="G42" s="550" t="s">
        <v>47</v>
      </c>
      <c r="H42" s="716"/>
      <c r="I42" s="717">
        <v>7</v>
      </c>
      <c r="J42" s="718">
        <v>302.60000000000002</v>
      </c>
      <c r="K42" s="719">
        <f>IF(H42&gt;0,LVS_1.1_UR_MOSA*F42/H42,0)</f>
        <v>0</v>
      </c>
      <c r="L42" s="720">
        <v>58.6</v>
      </c>
      <c r="M42" s="721">
        <f>IF(H42&gt;0,LVS_1.1_UR_SO*F42/H42,0)</f>
        <v>0</v>
      </c>
      <c r="N42" s="718">
        <v>4</v>
      </c>
      <c r="O42" s="719">
        <f>IF(H42&gt;0,LVS_1.1_UR_HFT*F42/H42,0)</f>
        <v>0</v>
      </c>
      <c r="P42" s="186">
        <f>F42*(J42+L42+N42)</f>
        <v>10086.824000000002</v>
      </c>
      <c r="Q42" s="722">
        <f>IFERROR(P42/H42,0)</f>
        <v>0</v>
      </c>
      <c r="R42" s="722">
        <f>IFERROR(ROUND(J42*K42+L42*M42+N42*O42,2),0)</f>
        <v>0</v>
      </c>
    </row>
    <row r="43" spans="1:18" s="92" customFormat="1">
      <c r="A43" s="507" t="s">
        <v>72</v>
      </c>
      <c r="B43" s="508" t="s">
        <v>87</v>
      </c>
      <c r="C43" s="7"/>
      <c r="D43" s="509"/>
      <c r="E43" s="510"/>
      <c r="F43" s="511">
        <f>SUM(F38:F42)</f>
        <v>77.420000000000016</v>
      </c>
      <c r="G43" s="508"/>
      <c r="H43" s="512"/>
      <c r="I43" s="512"/>
      <c r="J43" s="512"/>
      <c r="K43" s="512"/>
      <c r="L43" s="512"/>
      <c r="M43" s="512"/>
      <c r="N43" s="512"/>
      <c r="O43" s="512"/>
      <c r="P43" s="511">
        <f>SUM(P38:P42)</f>
        <v>28273.784000000007</v>
      </c>
      <c r="Q43" s="511">
        <f>SUM(Q38:Q42)</f>
        <v>0</v>
      </c>
      <c r="R43" s="511">
        <f>SUM(R38:R42)</f>
        <v>0</v>
      </c>
    </row>
    <row r="44" spans="1:18" s="92" customFormat="1">
      <c r="A44" s="546"/>
      <c r="B44" s="547" t="s">
        <v>1316</v>
      </c>
      <c r="C44" s="7"/>
      <c r="D44" s="509"/>
      <c r="E44" s="510"/>
      <c r="F44" s="510"/>
      <c r="G44" s="508"/>
      <c r="H44" s="712"/>
      <c r="I44" s="712"/>
      <c r="J44" s="713"/>
      <c r="K44" s="510"/>
      <c r="L44" s="714"/>
      <c r="M44" s="510"/>
      <c r="N44" s="714"/>
      <c r="O44" s="510"/>
      <c r="P44" s="510"/>
      <c r="Q44" s="509"/>
      <c r="R44" s="715"/>
    </row>
    <row r="45" spans="1:18" s="350" customFormat="1">
      <c r="A45" s="548" t="s">
        <v>637</v>
      </c>
      <c r="B45" s="414" t="s">
        <v>1316</v>
      </c>
      <c r="C45" s="8"/>
      <c r="D45" s="549" t="s">
        <v>157</v>
      </c>
      <c r="E45" s="549" t="s">
        <v>153</v>
      </c>
      <c r="F45" s="551">
        <v>42</v>
      </c>
      <c r="G45" s="550" t="s">
        <v>44</v>
      </c>
      <c r="H45" s="716"/>
      <c r="I45" s="717">
        <v>7</v>
      </c>
      <c r="J45" s="718">
        <v>302.60000000000002</v>
      </c>
      <c r="K45" s="719">
        <f>IF(H45&gt;0,LVS_1.1_UR_MOSA*F45/H45,0)</f>
        <v>0</v>
      </c>
      <c r="L45" s="720">
        <v>58.6</v>
      </c>
      <c r="M45" s="721">
        <f>IF(H45&gt;0,LVS_1.1_UR_SO*F45/H45,0)</f>
        <v>0</v>
      </c>
      <c r="N45" s="718">
        <v>4</v>
      </c>
      <c r="O45" s="719">
        <f>IF(H45&gt;0,LVS_1.1_UR_HFT*F45/H45,0)</f>
        <v>0</v>
      </c>
      <c r="P45" s="186">
        <f>F45*(J45+L45+N45)</f>
        <v>15338.400000000001</v>
      </c>
      <c r="Q45" s="722">
        <f>IFERROR(P45/H45,0)</f>
        <v>0</v>
      </c>
      <c r="R45" s="722">
        <f>IFERROR(ROUND(J45*K45+L45*M45+N45*O45,2),0)</f>
        <v>0</v>
      </c>
    </row>
    <row r="46" spans="1:18" s="350" customFormat="1">
      <c r="A46" s="552" t="s">
        <v>638</v>
      </c>
      <c r="B46" s="414" t="s">
        <v>1316</v>
      </c>
      <c r="C46" s="8"/>
      <c r="D46" s="549" t="s">
        <v>158</v>
      </c>
      <c r="E46" s="549" t="s">
        <v>153</v>
      </c>
      <c r="F46" s="551">
        <v>3.62</v>
      </c>
      <c r="G46" s="550" t="s">
        <v>51</v>
      </c>
      <c r="H46" s="716"/>
      <c r="I46" s="717">
        <v>7</v>
      </c>
      <c r="J46" s="718">
        <v>302.60000000000002</v>
      </c>
      <c r="K46" s="719">
        <f>IF(H46&gt;0,LVS_1.1_UR_MOSA*F46/H46,0)</f>
        <v>0</v>
      </c>
      <c r="L46" s="720">
        <v>58.6</v>
      </c>
      <c r="M46" s="721">
        <f>IF(H46&gt;0,LVS_1.1_UR_SO*F46/H46,0)</f>
        <v>0</v>
      </c>
      <c r="N46" s="718">
        <v>4</v>
      </c>
      <c r="O46" s="719">
        <f>IF(H46&gt;0,LVS_1.1_UR_HFT*F46/H46,0)</f>
        <v>0</v>
      </c>
      <c r="P46" s="186">
        <f>F46*(J46+L46+N46)</f>
        <v>1322.0240000000001</v>
      </c>
      <c r="Q46" s="722">
        <f>IFERROR(P46/H46,0)</f>
        <v>0</v>
      </c>
      <c r="R46" s="722">
        <f>IFERROR(ROUND(J46*K46+L46*M46+N46*O46,2),0)</f>
        <v>0</v>
      </c>
    </row>
    <row r="47" spans="1:18" s="92" customFormat="1">
      <c r="A47" s="507" t="s">
        <v>72</v>
      </c>
      <c r="B47" s="508" t="s">
        <v>87</v>
      </c>
      <c r="C47" s="7"/>
      <c r="D47" s="509"/>
      <c r="E47" s="510"/>
      <c r="F47" s="511">
        <f>SUM(F45:F46)</f>
        <v>45.62</v>
      </c>
      <c r="G47" s="508"/>
      <c r="H47" s="512"/>
      <c r="I47" s="512"/>
      <c r="J47" s="512"/>
      <c r="K47" s="512"/>
      <c r="L47" s="512"/>
      <c r="M47" s="512"/>
      <c r="N47" s="512"/>
      <c r="O47" s="512"/>
      <c r="P47" s="511">
        <f>SUM(P45:P46)</f>
        <v>16660.424000000003</v>
      </c>
      <c r="Q47" s="511">
        <f>SUM(Q45:Q46)</f>
        <v>0</v>
      </c>
      <c r="R47" s="511">
        <f>SUM(R45:R46)</f>
        <v>0</v>
      </c>
    </row>
    <row r="48" spans="1:18" s="92" customFormat="1">
      <c r="A48" s="546"/>
      <c r="B48" s="547" t="s">
        <v>136</v>
      </c>
      <c r="C48" s="7"/>
      <c r="D48" s="509"/>
      <c r="E48" s="510"/>
      <c r="F48" s="510"/>
      <c r="G48" s="508"/>
      <c r="H48" s="712"/>
      <c r="I48" s="712"/>
      <c r="J48" s="713"/>
      <c r="K48" s="510"/>
      <c r="L48" s="714"/>
      <c r="M48" s="510"/>
      <c r="N48" s="714"/>
      <c r="O48" s="510"/>
      <c r="P48" s="510"/>
      <c r="Q48" s="509"/>
      <c r="R48" s="715"/>
    </row>
    <row r="49" spans="1:18" s="350" customFormat="1">
      <c r="A49" s="552" t="s">
        <v>642</v>
      </c>
      <c r="B49" s="414" t="s">
        <v>137</v>
      </c>
      <c r="C49" s="8"/>
      <c r="D49" s="549" t="s">
        <v>159</v>
      </c>
      <c r="E49" s="549" t="s">
        <v>986</v>
      </c>
      <c r="F49" s="551">
        <v>7.19</v>
      </c>
      <c r="G49" s="550" t="s">
        <v>1234</v>
      </c>
      <c r="H49" s="716"/>
      <c r="I49" s="717">
        <v>6</v>
      </c>
      <c r="J49" s="718">
        <v>302.60000000000002</v>
      </c>
      <c r="K49" s="719">
        <f>IF(H49&gt;0,LVS_1.1_UR_MOSA*F49/H49,0)</f>
        <v>0</v>
      </c>
      <c r="L49" s="723"/>
      <c r="M49" s="723"/>
      <c r="N49" s="724"/>
      <c r="O49" s="724"/>
      <c r="P49" s="186">
        <f>F49*(J49+L49+N49)</f>
        <v>2175.6940000000004</v>
      </c>
      <c r="Q49" s="722">
        <f>IFERROR(P49/H49,0)</f>
        <v>0</v>
      </c>
      <c r="R49" s="722">
        <f>IFERROR(ROUND(J49*K49+L49*M49+N49*O49,2),0)</f>
        <v>0</v>
      </c>
    </row>
    <row r="50" spans="1:18" s="350" customFormat="1">
      <c r="A50" s="552" t="s">
        <v>643</v>
      </c>
      <c r="B50" s="414" t="s">
        <v>137</v>
      </c>
      <c r="C50" s="8"/>
      <c r="D50" s="549" t="s">
        <v>90</v>
      </c>
      <c r="E50" s="549" t="s">
        <v>986</v>
      </c>
      <c r="F50" s="551">
        <v>7.5</v>
      </c>
      <c r="G50" s="550" t="s">
        <v>1234</v>
      </c>
      <c r="H50" s="716"/>
      <c r="I50" s="717">
        <v>6</v>
      </c>
      <c r="J50" s="718">
        <v>302.60000000000002</v>
      </c>
      <c r="K50" s="719">
        <f>IF(H50&gt;0,LVS_1.1_UR_MOSA*F50/H50,0)</f>
        <v>0</v>
      </c>
      <c r="L50" s="723"/>
      <c r="M50" s="723"/>
      <c r="N50" s="724"/>
      <c r="O50" s="724"/>
      <c r="P50" s="186">
        <f>F50*(J50+L50+N50)</f>
        <v>2269.5</v>
      </c>
      <c r="Q50" s="722">
        <f>IFERROR(P50/H50,0)</f>
        <v>0</v>
      </c>
      <c r="R50" s="722">
        <f>IFERROR(ROUND(J50*K50+L50*M50+N50*O50,2),0)</f>
        <v>0</v>
      </c>
    </row>
    <row r="51" spans="1:18" s="350" customFormat="1">
      <c r="A51" s="552" t="s">
        <v>644</v>
      </c>
      <c r="B51" s="414" t="s">
        <v>137</v>
      </c>
      <c r="C51" s="8"/>
      <c r="D51" s="549" t="s">
        <v>160</v>
      </c>
      <c r="E51" s="549" t="s">
        <v>986</v>
      </c>
      <c r="F51" s="551">
        <v>436.92</v>
      </c>
      <c r="G51" s="550" t="s">
        <v>1234</v>
      </c>
      <c r="H51" s="716"/>
      <c r="I51" s="717">
        <v>6</v>
      </c>
      <c r="J51" s="718">
        <v>302.60000000000002</v>
      </c>
      <c r="K51" s="719">
        <f>IF(H51&gt;0,LVS_1.1_UR_MOSA*F51/H51,0)</f>
        <v>0</v>
      </c>
      <c r="L51" s="723"/>
      <c r="M51" s="723"/>
      <c r="N51" s="724"/>
      <c r="O51" s="724"/>
      <c r="P51" s="186">
        <f>F51*(J51+L51+N51)</f>
        <v>132211.99200000003</v>
      </c>
      <c r="Q51" s="722">
        <f>IFERROR(P51/H51,0)</f>
        <v>0</v>
      </c>
      <c r="R51" s="722">
        <f>IFERROR(ROUND(J51*K51+L51*M51+N51*O51,2),0)</f>
        <v>0</v>
      </c>
    </row>
    <row r="52" spans="1:18" s="92" customFormat="1">
      <c r="A52" s="507" t="s">
        <v>72</v>
      </c>
      <c r="B52" s="508" t="s">
        <v>87</v>
      </c>
      <c r="C52" s="7"/>
      <c r="D52" s="509"/>
      <c r="E52" s="510"/>
      <c r="F52" s="511">
        <f>SUM(F49:F51)</f>
        <v>451.61</v>
      </c>
      <c r="G52" s="508"/>
      <c r="H52" s="512"/>
      <c r="I52" s="512"/>
      <c r="J52" s="512"/>
      <c r="K52" s="512"/>
      <c r="L52" s="512"/>
      <c r="M52" s="512"/>
      <c r="N52" s="512"/>
      <c r="O52" s="512"/>
      <c r="P52" s="511">
        <f>SUM(P49:P51)</f>
        <v>136657.18600000002</v>
      </c>
      <c r="Q52" s="511">
        <f>SUM(Q49:Q51)</f>
        <v>0</v>
      </c>
      <c r="R52" s="511">
        <f>SUM(R49:R51)</f>
        <v>0</v>
      </c>
    </row>
    <row r="53" spans="1:18" s="92" customFormat="1">
      <c r="A53" s="546"/>
      <c r="B53" s="547" t="s">
        <v>647</v>
      </c>
      <c r="C53" s="7"/>
      <c r="D53" s="509"/>
      <c r="E53" s="510"/>
      <c r="F53" s="510"/>
      <c r="G53" s="508"/>
      <c r="H53" s="712"/>
      <c r="I53" s="712"/>
      <c r="J53" s="713"/>
      <c r="K53" s="510"/>
      <c r="L53" s="714"/>
      <c r="M53" s="510"/>
      <c r="N53" s="714"/>
      <c r="O53" s="510"/>
      <c r="P53" s="510"/>
      <c r="Q53" s="509"/>
      <c r="R53" s="715"/>
    </row>
    <row r="54" spans="1:18" s="350" customFormat="1">
      <c r="A54" s="552" t="s">
        <v>646</v>
      </c>
      <c r="B54" s="414" t="s">
        <v>138</v>
      </c>
      <c r="C54" s="8"/>
      <c r="D54" s="549" t="s">
        <v>159</v>
      </c>
      <c r="E54" s="549" t="s">
        <v>88</v>
      </c>
      <c r="F54" s="551">
        <v>42</v>
      </c>
      <c r="G54" s="550" t="s">
        <v>47</v>
      </c>
      <c r="H54" s="716"/>
      <c r="I54" s="717">
        <v>1</v>
      </c>
      <c r="J54" s="718">
        <v>52.17</v>
      </c>
      <c r="K54" s="719">
        <f>IF(H54&gt;0,LVS_1.1_UR_MOSA*F54/H54,0)</f>
        <v>0</v>
      </c>
      <c r="L54" s="723"/>
      <c r="M54" s="723"/>
      <c r="N54" s="724"/>
      <c r="O54" s="724"/>
      <c r="P54" s="186">
        <f>F54*(J54+L54+N54)</f>
        <v>2191.14</v>
      </c>
      <c r="Q54" s="722">
        <f>IFERROR(P54/H54,0)</f>
        <v>0</v>
      </c>
      <c r="R54" s="722">
        <f>IFERROR(ROUND(J54*K54+L54*M54+N54*O54,2),0)</f>
        <v>0</v>
      </c>
    </row>
    <row r="55" spans="1:18" s="92" customFormat="1">
      <c r="A55" s="507" t="s">
        <v>72</v>
      </c>
      <c r="B55" s="508" t="s">
        <v>87</v>
      </c>
      <c r="C55" s="7"/>
      <c r="D55" s="509"/>
      <c r="E55" s="510"/>
      <c r="F55" s="511">
        <f>SUM(F54)</f>
        <v>42</v>
      </c>
      <c r="G55" s="508"/>
      <c r="H55" s="512"/>
      <c r="I55" s="512"/>
      <c r="J55" s="512"/>
      <c r="K55" s="512"/>
      <c r="L55" s="512"/>
      <c r="M55" s="512"/>
      <c r="N55" s="512"/>
      <c r="O55" s="512"/>
      <c r="P55" s="511">
        <f>SUM(P54)</f>
        <v>2191.14</v>
      </c>
      <c r="Q55" s="511">
        <f>SUM(Q54)</f>
        <v>0</v>
      </c>
      <c r="R55" s="511">
        <f>SUM(R54)</f>
        <v>0</v>
      </c>
    </row>
    <row r="56" spans="1:18" s="92" customFormat="1">
      <c r="A56" s="546"/>
      <c r="B56" s="547" t="s">
        <v>139</v>
      </c>
      <c r="C56" s="7"/>
      <c r="D56" s="509"/>
      <c r="E56" s="510"/>
      <c r="F56" s="510"/>
      <c r="G56" s="508"/>
      <c r="H56" s="712"/>
      <c r="I56" s="712"/>
      <c r="J56" s="713"/>
      <c r="K56" s="510"/>
      <c r="L56" s="714"/>
      <c r="M56" s="510"/>
      <c r="N56" s="714"/>
      <c r="O56" s="510"/>
      <c r="P56" s="510"/>
      <c r="Q56" s="509"/>
      <c r="R56" s="715"/>
    </row>
    <row r="57" spans="1:18" s="350" customFormat="1">
      <c r="A57" s="548" t="s">
        <v>648</v>
      </c>
      <c r="B57" s="414" t="s">
        <v>139</v>
      </c>
      <c r="C57" s="8"/>
      <c r="D57" s="549" t="s">
        <v>161</v>
      </c>
      <c r="E57" s="549" t="s">
        <v>162</v>
      </c>
      <c r="F57" s="551">
        <v>28</v>
      </c>
      <c r="G57" s="550" t="s">
        <v>47</v>
      </c>
      <c r="H57" s="716"/>
      <c r="I57" s="717">
        <v>7</v>
      </c>
      <c r="J57" s="718">
        <v>302.60000000000002</v>
      </c>
      <c r="K57" s="719">
        <f t="shared" ref="K57:K71" si="6">IF(H57&gt;0,LVS_1.1_UR_MOSA*F57/H57,0)</f>
        <v>0</v>
      </c>
      <c r="L57" s="720">
        <v>58.6</v>
      </c>
      <c r="M57" s="721">
        <f t="shared" ref="M57:M65" si="7">IF(H57&gt;0,LVS_1.1_UR_SO*F57/H57,0)</f>
        <v>0</v>
      </c>
      <c r="N57" s="718">
        <v>4</v>
      </c>
      <c r="O57" s="719">
        <f t="shared" ref="O57:O65" si="8">IF(H57&gt;0,LVS_1.1_UR_HFT*F57/H57,0)</f>
        <v>0</v>
      </c>
      <c r="P57" s="186">
        <f t="shared" ref="P57:P71" si="9">F57*(J57+L57+N57)</f>
        <v>10225.600000000002</v>
      </c>
      <c r="Q57" s="722">
        <f t="shared" ref="Q57:Q71" si="10">IFERROR(P57/H57,0)</f>
        <v>0</v>
      </c>
      <c r="R57" s="722">
        <f t="shared" ref="R57:R71" si="11">IFERROR(ROUND(J57*K57+L57*M57+N57*O57,2),0)</f>
        <v>0</v>
      </c>
    </row>
    <row r="58" spans="1:18" s="350" customFormat="1">
      <c r="A58" s="552" t="s">
        <v>649</v>
      </c>
      <c r="B58" s="414" t="s">
        <v>139</v>
      </c>
      <c r="C58" s="8"/>
      <c r="D58" s="549" t="s">
        <v>161</v>
      </c>
      <c r="E58" s="549" t="s">
        <v>163</v>
      </c>
      <c r="F58" s="551">
        <v>26</v>
      </c>
      <c r="G58" s="550" t="s">
        <v>47</v>
      </c>
      <c r="H58" s="716"/>
      <c r="I58" s="717">
        <v>7</v>
      </c>
      <c r="J58" s="718">
        <v>302.60000000000002</v>
      </c>
      <c r="K58" s="719">
        <f t="shared" si="6"/>
        <v>0</v>
      </c>
      <c r="L58" s="720">
        <v>58.6</v>
      </c>
      <c r="M58" s="721">
        <f t="shared" si="7"/>
        <v>0</v>
      </c>
      <c r="N58" s="718">
        <v>4</v>
      </c>
      <c r="O58" s="719">
        <f t="shared" si="8"/>
        <v>0</v>
      </c>
      <c r="P58" s="186">
        <f t="shared" si="9"/>
        <v>9495.2000000000007</v>
      </c>
      <c r="Q58" s="722">
        <f t="shared" si="10"/>
        <v>0</v>
      </c>
      <c r="R58" s="722">
        <f t="shared" si="11"/>
        <v>0</v>
      </c>
    </row>
    <row r="59" spans="1:18" s="350" customFormat="1">
      <c r="A59" s="548" t="s">
        <v>650</v>
      </c>
      <c r="B59" s="414" t="s">
        <v>139</v>
      </c>
      <c r="C59" s="8"/>
      <c r="D59" s="549" t="s">
        <v>164</v>
      </c>
      <c r="E59" s="549" t="s">
        <v>84</v>
      </c>
      <c r="F59" s="551">
        <v>19</v>
      </c>
      <c r="G59" s="550" t="s">
        <v>51</v>
      </c>
      <c r="H59" s="716"/>
      <c r="I59" s="717">
        <v>7</v>
      </c>
      <c r="J59" s="718">
        <v>302.60000000000002</v>
      </c>
      <c r="K59" s="719">
        <f t="shared" si="6"/>
        <v>0</v>
      </c>
      <c r="L59" s="720">
        <v>58.6</v>
      </c>
      <c r="M59" s="721">
        <f t="shared" si="7"/>
        <v>0</v>
      </c>
      <c r="N59" s="718">
        <v>4</v>
      </c>
      <c r="O59" s="719">
        <f t="shared" si="8"/>
        <v>0</v>
      </c>
      <c r="P59" s="186">
        <f t="shared" si="9"/>
        <v>6938.8000000000011</v>
      </c>
      <c r="Q59" s="722">
        <f t="shared" si="10"/>
        <v>0</v>
      </c>
      <c r="R59" s="722">
        <f t="shared" si="11"/>
        <v>0</v>
      </c>
    </row>
    <row r="60" spans="1:18" s="350" customFormat="1">
      <c r="A60" s="552" t="s">
        <v>651</v>
      </c>
      <c r="B60" s="414" t="s">
        <v>139</v>
      </c>
      <c r="C60" s="8"/>
      <c r="D60" s="549" t="s">
        <v>165</v>
      </c>
      <c r="E60" s="549" t="s">
        <v>84</v>
      </c>
      <c r="F60" s="551">
        <v>23</v>
      </c>
      <c r="G60" s="550" t="s">
        <v>51</v>
      </c>
      <c r="H60" s="716"/>
      <c r="I60" s="717">
        <v>7</v>
      </c>
      <c r="J60" s="718">
        <v>302.60000000000002</v>
      </c>
      <c r="K60" s="719">
        <f t="shared" si="6"/>
        <v>0</v>
      </c>
      <c r="L60" s="720">
        <v>58.6</v>
      </c>
      <c r="M60" s="721">
        <f t="shared" si="7"/>
        <v>0</v>
      </c>
      <c r="N60" s="718">
        <v>4</v>
      </c>
      <c r="O60" s="719">
        <f t="shared" si="8"/>
        <v>0</v>
      </c>
      <c r="P60" s="186">
        <f t="shared" si="9"/>
        <v>8399.6</v>
      </c>
      <c r="Q60" s="722">
        <f t="shared" si="10"/>
        <v>0</v>
      </c>
      <c r="R60" s="722">
        <f t="shared" si="11"/>
        <v>0</v>
      </c>
    </row>
    <row r="61" spans="1:18" s="350" customFormat="1">
      <c r="A61" s="548" t="s">
        <v>652</v>
      </c>
      <c r="B61" s="414" t="s">
        <v>139</v>
      </c>
      <c r="C61" s="8"/>
      <c r="D61" s="549" t="s">
        <v>85</v>
      </c>
      <c r="E61" s="549" t="s">
        <v>84</v>
      </c>
      <c r="F61" s="551">
        <v>5</v>
      </c>
      <c r="G61" s="550" t="s">
        <v>51</v>
      </c>
      <c r="H61" s="716"/>
      <c r="I61" s="717">
        <v>7</v>
      </c>
      <c r="J61" s="718">
        <v>302.60000000000002</v>
      </c>
      <c r="K61" s="719">
        <f t="shared" si="6"/>
        <v>0</v>
      </c>
      <c r="L61" s="720">
        <v>58.6</v>
      </c>
      <c r="M61" s="721">
        <f t="shared" si="7"/>
        <v>0</v>
      </c>
      <c r="N61" s="718">
        <v>4</v>
      </c>
      <c r="O61" s="719">
        <f t="shared" si="8"/>
        <v>0</v>
      </c>
      <c r="P61" s="186">
        <f t="shared" si="9"/>
        <v>1826.0000000000002</v>
      </c>
      <c r="Q61" s="722">
        <f t="shared" si="10"/>
        <v>0</v>
      </c>
      <c r="R61" s="722">
        <f t="shared" si="11"/>
        <v>0</v>
      </c>
    </row>
    <row r="62" spans="1:18" s="350" customFormat="1">
      <c r="A62" s="552" t="s">
        <v>653</v>
      </c>
      <c r="B62" s="414" t="s">
        <v>139</v>
      </c>
      <c r="C62" s="8"/>
      <c r="D62" s="549" t="s">
        <v>166</v>
      </c>
      <c r="E62" s="549" t="s">
        <v>84</v>
      </c>
      <c r="F62" s="551">
        <v>6</v>
      </c>
      <c r="G62" s="550" t="s">
        <v>51</v>
      </c>
      <c r="H62" s="716"/>
      <c r="I62" s="717">
        <v>7</v>
      </c>
      <c r="J62" s="718">
        <v>302.60000000000002</v>
      </c>
      <c r="K62" s="719">
        <f t="shared" si="6"/>
        <v>0</v>
      </c>
      <c r="L62" s="720">
        <v>58.6</v>
      </c>
      <c r="M62" s="721">
        <f t="shared" si="7"/>
        <v>0</v>
      </c>
      <c r="N62" s="718">
        <v>4</v>
      </c>
      <c r="O62" s="719">
        <f t="shared" si="8"/>
        <v>0</v>
      </c>
      <c r="P62" s="186">
        <f t="shared" si="9"/>
        <v>2191.2000000000003</v>
      </c>
      <c r="Q62" s="722">
        <f t="shared" si="10"/>
        <v>0</v>
      </c>
      <c r="R62" s="722">
        <f t="shared" si="11"/>
        <v>0</v>
      </c>
    </row>
    <row r="63" spans="1:18" s="350" customFormat="1">
      <c r="A63" s="548" t="s">
        <v>654</v>
      </c>
      <c r="B63" s="414" t="s">
        <v>139</v>
      </c>
      <c r="C63" s="8"/>
      <c r="D63" s="549" t="s">
        <v>167</v>
      </c>
      <c r="E63" s="549" t="s">
        <v>84</v>
      </c>
      <c r="F63" s="551">
        <v>14</v>
      </c>
      <c r="G63" s="550" t="s">
        <v>51</v>
      </c>
      <c r="H63" s="716"/>
      <c r="I63" s="717">
        <v>7</v>
      </c>
      <c r="J63" s="718">
        <v>302.60000000000002</v>
      </c>
      <c r="K63" s="719">
        <f t="shared" si="6"/>
        <v>0</v>
      </c>
      <c r="L63" s="720">
        <v>58.6</v>
      </c>
      <c r="M63" s="721">
        <f t="shared" si="7"/>
        <v>0</v>
      </c>
      <c r="N63" s="718">
        <v>4</v>
      </c>
      <c r="O63" s="719">
        <f t="shared" si="8"/>
        <v>0</v>
      </c>
      <c r="P63" s="186">
        <f t="shared" si="9"/>
        <v>5112.8000000000011</v>
      </c>
      <c r="Q63" s="722">
        <f t="shared" si="10"/>
        <v>0</v>
      </c>
      <c r="R63" s="722">
        <f t="shared" si="11"/>
        <v>0</v>
      </c>
    </row>
    <row r="64" spans="1:18" s="350" customFormat="1">
      <c r="A64" s="552" t="s">
        <v>655</v>
      </c>
      <c r="B64" s="414" t="s">
        <v>139</v>
      </c>
      <c r="C64" s="8"/>
      <c r="D64" s="549" t="s">
        <v>168</v>
      </c>
      <c r="E64" s="549" t="s">
        <v>84</v>
      </c>
      <c r="F64" s="551">
        <v>11</v>
      </c>
      <c r="G64" s="550" t="s">
        <v>51</v>
      </c>
      <c r="H64" s="716"/>
      <c r="I64" s="717">
        <v>7</v>
      </c>
      <c r="J64" s="718">
        <v>302.60000000000002</v>
      </c>
      <c r="K64" s="719">
        <f t="shared" si="6"/>
        <v>0</v>
      </c>
      <c r="L64" s="720">
        <v>58.6</v>
      </c>
      <c r="M64" s="721">
        <f t="shared" si="7"/>
        <v>0</v>
      </c>
      <c r="N64" s="718">
        <v>4</v>
      </c>
      <c r="O64" s="719">
        <f t="shared" si="8"/>
        <v>0</v>
      </c>
      <c r="P64" s="186">
        <f t="shared" si="9"/>
        <v>4017.2000000000007</v>
      </c>
      <c r="Q64" s="722">
        <f t="shared" si="10"/>
        <v>0</v>
      </c>
      <c r="R64" s="722">
        <f t="shared" si="11"/>
        <v>0</v>
      </c>
    </row>
    <row r="65" spans="1:18" s="350" customFormat="1">
      <c r="A65" s="548" t="s">
        <v>656</v>
      </c>
      <c r="B65" s="414" t="s">
        <v>139</v>
      </c>
      <c r="C65" s="8"/>
      <c r="D65" s="549" t="s">
        <v>166</v>
      </c>
      <c r="E65" s="549" t="s">
        <v>84</v>
      </c>
      <c r="F65" s="551">
        <v>5</v>
      </c>
      <c r="G65" s="550" t="s">
        <v>51</v>
      </c>
      <c r="H65" s="716"/>
      <c r="I65" s="717">
        <v>7</v>
      </c>
      <c r="J65" s="718">
        <v>302.60000000000002</v>
      </c>
      <c r="K65" s="719">
        <f t="shared" si="6"/>
        <v>0</v>
      </c>
      <c r="L65" s="720">
        <v>58.6</v>
      </c>
      <c r="M65" s="721">
        <f t="shared" si="7"/>
        <v>0</v>
      </c>
      <c r="N65" s="718">
        <v>4</v>
      </c>
      <c r="O65" s="719">
        <f t="shared" si="8"/>
        <v>0</v>
      </c>
      <c r="P65" s="186">
        <f t="shared" si="9"/>
        <v>1826.0000000000002</v>
      </c>
      <c r="Q65" s="722">
        <f t="shared" si="10"/>
        <v>0</v>
      </c>
      <c r="R65" s="722">
        <f t="shared" si="11"/>
        <v>0</v>
      </c>
    </row>
    <row r="66" spans="1:18" s="350" customFormat="1">
      <c r="A66" s="552" t="s">
        <v>657</v>
      </c>
      <c r="B66" s="414" t="s">
        <v>139</v>
      </c>
      <c r="C66" s="8"/>
      <c r="D66" s="549" t="s">
        <v>1244</v>
      </c>
      <c r="E66" s="549" t="s">
        <v>153</v>
      </c>
      <c r="F66" s="551">
        <v>3.62</v>
      </c>
      <c r="G66" s="550" t="s">
        <v>51</v>
      </c>
      <c r="H66" s="716"/>
      <c r="I66" s="717">
        <v>7</v>
      </c>
      <c r="J66" s="718">
        <v>302.60000000000002</v>
      </c>
      <c r="K66" s="719">
        <f>IF(H66&gt;0,LVS_1.1_UR_MOSA*F66/H66,0)</f>
        <v>0</v>
      </c>
      <c r="L66" s="720">
        <v>58.6</v>
      </c>
      <c r="M66" s="721">
        <f>IF(H66&gt;0,LVS_1.1_UR_SO*F66/H66,0)</f>
        <v>0</v>
      </c>
      <c r="N66" s="718">
        <v>4</v>
      </c>
      <c r="O66" s="719">
        <f>IF(H66&gt;0,LVS_1.1_UR_HFT*F66/H66,0)</f>
        <v>0</v>
      </c>
      <c r="P66" s="186">
        <f>F66*(J66+L66+N66)</f>
        <v>1322.0240000000001</v>
      </c>
      <c r="Q66" s="722">
        <f>IFERROR(P66/H66,0)</f>
        <v>0</v>
      </c>
      <c r="R66" s="722">
        <f>IFERROR(ROUND(J66*K66+L66*M66+N66*O66,2),0)</f>
        <v>0</v>
      </c>
    </row>
    <row r="67" spans="1:18" s="350" customFormat="1">
      <c r="A67" s="548" t="s">
        <v>658</v>
      </c>
      <c r="B67" s="414" t="s">
        <v>139</v>
      </c>
      <c r="C67" s="8"/>
      <c r="D67" s="549" t="s">
        <v>137</v>
      </c>
      <c r="E67" s="549" t="s">
        <v>89</v>
      </c>
      <c r="F67" s="551">
        <v>113</v>
      </c>
      <c r="G67" s="550" t="s">
        <v>41</v>
      </c>
      <c r="H67" s="716"/>
      <c r="I67" s="717">
        <v>3</v>
      </c>
      <c r="J67" s="718">
        <v>156.51</v>
      </c>
      <c r="K67" s="719">
        <f t="shared" si="6"/>
        <v>0</v>
      </c>
      <c r="L67" s="723"/>
      <c r="M67" s="723"/>
      <c r="N67" s="724"/>
      <c r="O67" s="724"/>
      <c r="P67" s="186">
        <f t="shared" si="9"/>
        <v>17685.629999999997</v>
      </c>
      <c r="Q67" s="722">
        <f t="shared" si="10"/>
        <v>0</v>
      </c>
      <c r="R67" s="722">
        <f t="shared" si="11"/>
        <v>0</v>
      </c>
    </row>
    <row r="68" spans="1:18" s="350" customFormat="1">
      <c r="A68" s="552" t="s">
        <v>659</v>
      </c>
      <c r="B68" s="414" t="s">
        <v>139</v>
      </c>
      <c r="C68" s="8"/>
      <c r="D68" s="549" t="s">
        <v>178</v>
      </c>
      <c r="E68" s="549" t="s">
        <v>84</v>
      </c>
      <c r="F68" s="551">
        <v>50</v>
      </c>
      <c r="G68" s="550" t="s">
        <v>51</v>
      </c>
      <c r="H68" s="716"/>
      <c r="I68" s="717">
        <v>2</v>
      </c>
      <c r="J68" s="718">
        <v>104.34</v>
      </c>
      <c r="K68" s="719">
        <f t="shared" si="6"/>
        <v>0</v>
      </c>
      <c r="L68" s="723"/>
      <c r="M68" s="723"/>
      <c r="N68" s="724"/>
      <c r="O68" s="724"/>
      <c r="P68" s="186">
        <f t="shared" si="9"/>
        <v>5217</v>
      </c>
      <c r="Q68" s="722">
        <f t="shared" si="10"/>
        <v>0</v>
      </c>
      <c r="R68" s="722">
        <f t="shared" si="11"/>
        <v>0</v>
      </c>
    </row>
    <row r="69" spans="1:18" s="350" customFormat="1">
      <c r="A69" s="548" t="s">
        <v>660</v>
      </c>
      <c r="B69" s="414" t="s">
        <v>139</v>
      </c>
      <c r="C69" s="8"/>
      <c r="D69" s="549" t="s">
        <v>179</v>
      </c>
      <c r="E69" s="549" t="s">
        <v>180</v>
      </c>
      <c r="F69" s="551">
        <v>28</v>
      </c>
      <c r="G69" s="550" t="s">
        <v>47</v>
      </c>
      <c r="H69" s="716"/>
      <c r="I69" s="717">
        <v>1</v>
      </c>
      <c r="J69" s="718">
        <v>52.17</v>
      </c>
      <c r="K69" s="719">
        <f t="shared" si="6"/>
        <v>0</v>
      </c>
      <c r="L69" s="723"/>
      <c r="M69" s="723"/>
      <c r="N69" s="724"/>
      <c r="O69" s="724"/>
      <c r="P69" s="186">
        <f t="shared" si="9"/>
        <v>1460.76</v>
      </c>
      <c r="Q69" s="722">
        <f t="shared" si="10"/>
        <v>0</v>
      </c>
      <c r="R69" s="722">
        <f t="shared" si="11"/>
        <v>0</v>
      </c>
    </row>
    <row r="70" spans="1:18" s="350" customFormat="1">
      <c r="A70" s="552" t="s">
        <v>661</v>
      </c>
      <c r="B70" s="414" t="s">
        <v>139</v>
      </c>
      <c r="C70" s="8"/>
      <c r="D70" s="549" t="s">
        <v>181</v>
      </c>
      <c r="E70" s="549" t="s">
        <v>180</v>
      </c>
      <c r="F70" s="551">
        <v>34</v>
      </c>
      <c r="G70" s="550" t="s">
        <v>48</v>
      </c>
      <c r="H70" s="716"/>
      <c r="I70" s="717">
        <v>1</v>
      </c>
      <c r="J70" s="718">
        <v>52.17</v>
      </c>
      <c r="K70" s="719">
        <f t="shared" si="6"/>
        <v>0</v>
      </c>
      <c r="L70" s="723"/>
      <c r="M70" s="723"/>
      <c r="N70" s="724"/>
      <c r="O70" s="724"/>
      <c r="P70" s="186">
        <f t="shared" si="9"/>
        <v>1773.78</v>
      </c>
      <c r="Q70" s="722">
        <f t="shared" si="10"/>
        <v>0</v>
      </c>
      <c r="R70" s="722">
        <f t="shared" si="11"/>
        <v>0</v>
      </c>
    </row>
    <row r="71" spans="1:18" s="350" customFormat="1" ht="24">
      <c r="A71" s="548" t="s">
        <v>1243</v>
      </c>
      <c r="B71" s="414" t="s">
        <v>139</v>
      </c>
      <c r="C71" s="8"/>
      <c r="D71" s="549" t="s">
        <v>182</v>
      </c>
      <c r="E71" s="549" t="s">
        <v>180</v>
      </c>
      <c r="F71" s="551">
        <v>5</v>
      </c>
      <c r="G71" s="550" t="s">
        <v>49</v>
      </c>
      <c r="H71" s="716"/>
      <c r="I71" s="717">
        <v>1</v>
      </c>
      <c r="J71" s="718">
        <v>52.17</v>
      </c>
      <c r="K71" s="719">
        <f t="shared" si="6"/>
        <v>0</v>
      </c>
      <c r="L71" s="723"/>
      <c r="M71" s="723"/>
      <c r="N71" s="724"/>
      <c r="O71" s="724"/>
      <c r="P71" s="186">
        <f t="shared" si="9"/>
        <v>260.85000000000002</v>
      </c>
      <c r="Q71" s="722">
        <f t="shared" si="10"/>
        <v>0</v>
      </c>
      <c r="R71" s="722">
        <f t="shared" si="11"/>
        <v>0</v>
      </c>
    </row>
    <row r="72" spans="1:18" s="92" customFormat="1">
      <c r="A72" s="507" t="s">
        <v>72</v>
      </c>
      <c r="B72" s="508" t="s">
        <v>87</v>
      </c>
      <c r="C72" s="7"/>
      <c r="D72" s="509"/>
      <c r="E72" s="510"/>
      <c r="F72" s="511">
        <f>SUM(F57:F71)</f>
        <v>370.62</v>
      </c>
      <c r="G72" s="508"/>
      <c r="H72" s="512"/>
      <c r="I72" s="512"/>
      <c r="J72" s="512"/>
      <c r="K72" s="512"/>
      <c r="L72" s="512"/>
      <c r="M72" s="512"/>
      <c r="N72" s="512"/>
      <c r="O72" s="512"/>
      <c r="P72" s="511">
        <f>SUM(P57:P71)</f>
        <v>77752.444000000003</v>
      </c>
      <c r="Q72" s="511">
        <f>SUM(Q57:Q71)</f>
        <v>0</v>
      </c>
      <c r="R72" s="511">
        <f>SUM(R57:R71)</f>
        <v>0</v>
      </c>
    </row>
    <row r="73" spans="1:18" s="92" customFormat="1">
      <c r="A73" s="546"/>
      <c r="B73" s="547" t="s">
        <v>140</v>
      </c>
      <c r="C73" s="7"/>
      <c r="D73" s="509"/>
      <c r="E73" s="510"/>
      <c r="F73" s="510"/>
      <c r="G73" s="508"/>
      <c r="H73" s="712"/>
      <c r="I73" s="712"/>
      <c r="J73" s="713"/>
      <c r="K73" s="510"/>
      <c r="L73" s="714"/>
      <c r="M73" s="510"/>
      <c r="N73" s="714"/>
      <c r="O73" s="510"/>
      <c r="P73" s="510"/>
      <c r="Q73" s="509"/>
      <c r="R73" s="715"/>
    </row>
    <row r="74" spans="1:18" s="350" customFormat="1">
      <c r="A74" s="552" t="s">
        <v>662</v>
      </c>
      <c r="B74" s="414" t="s">
        <v>140</v>
      </c>
      <c r="C74" s="8"/>
      <c r="D74" s="549" t="s">
        <v>183</v>
      </c>
      <c r="E74" s="549" t="s">
        <v>184</v>
      </c>
      <c r="F74" s="551">
        <v>46</v>
      </c>
      <c r="G74" s="550" t="s">
        <v>51</v>
      </c>
      <c r="H74" s="716"/>
      <c r="I74" s="717">
        <v>7</v>
      </c>
      <c r="J74" s="718">
        <v>302.60000000000002</v>
      </c>
      <c r="K74" s="719">
        <f>IF(H74&gt;0,LVS_1.1_UR_MOSA*F74/H74,0)</f>
        <v>0</v>
      </c>
      <c r="L74" s="720">
        <v>58.6</v>
      </c>
      <c r="M74" s="721">
        <f>IF(H74&gt;0,LVS_1.1_UR_SO*F74/H74,0)</f>
        <v>0</v>
      </c>
      <c r="N74" s="718">
        <v>4</v>
      </c>
      <c r="O74" s="719">
        <f>IF(H74&gt;0,LVS_1.1_UR_HFT*F74/H74,0)</f>
        <v>0</v>
      </c>
      <c r="P74" s="186">
        <f>F74*(J74+L74+N74)</f>
        <v>16799.2</v>
      </c>
      <c r="Q74" s="722">
        <f>IFERROR(P74/H74,0)</f>
        <v>0</v>
      </c>
      <c r="R74" s="722">
        <f>IFERROR(ROUND(J74*K74+L74*M74+N74*O74,2),0)</f>
        <v>0</v>
      </c>
    </row>
    <row r="75" spans="1:18" s="92" customFormat="1">
      <c r="A75" s="507" t="s">
        <v>72</v>
      </c>
      <c r="B75" s="508" t="s">
        <v>87</v>
      </c>
      <c r="C75" s="7"/>
      <c r="D75" s="509"/>
      <c r="E75" s="510"/>
      <c r="F75" s="511">
        <f>SUM(F74)</f>
        <v>46</v>
      </c>
      <c r="G75" s="508"/>
      <c r="H75" s="512"/>
      <c r="I75" s="512"/>
      <c r="J75" s="512"/>
      <c r="K75" s="512"/>
      <c r="L75" s="512"/>
      <c r="M75" s="512"/>
      <c r="N75" s="512"/>
      <c r="O75" s="512"/>
      <c r="P75" s="511">
        <f>SUM(P74)</f>
        <v>16799.2</v>
      </c>
      <c r="Q75" s="511">
        <f>SUM(Q74)</f>
        <v>0</v>
      </c>
      <c r="R75" s="511">
        <f>SUM(R74)</f>
        <v>0</v>
      </c>
    </row>
    <row r="76" spans="1:18" s="92" customFormat="1">
      <c r="A76" s="546"/>
      <c r="B76" s="547" t="s">
        <v>141</v>
      </c>
      <c r="C76" s="7"/>
      <c r="D76" s="509"/>
      <c r="E76" s="510"/>
      <c r="F76" s="510"/>
      <c r="G76" s="508"/>
      <c r="H76" s="712"/>
      <c r="I76" s="712"/>
      <c r="J76" s="713"/>
      <c r="K76" s="510"/>
      <c r="L76" s="714"/>
      <c r="M76" s="510"/>
      <c r="N76" s="714"/>
      <c r="O76" s="510"/>
      <c r="P76" s="510"/>
      <c r="Q76" s="509"/>
      <c r="R76" s="715"/>
    </row>
    <row r="77" spans="1:18" s="350" customFormat="1" ht="24">
      <c r="A77" s="552" t="s">
        <v>663</v>
      </c>
      <c r="B77" s="414" t="s">
        <v>141</v>
      </c>
      <c r="C77" s="8"/>
      <c r="D77" s="549" t="s">
        <v>185</v>
      </c>
      <c r="E77" s="549" t="s">
        <v>84</v>
      </c>
      <c r="F77" s="551">
        <v>23.45</v>
      </c>
      <c r="G77" s="550" t="s">
        <v>51</v>
      </c>
      <c r="H77" s="716"/>
      <c r="I77" s="717">
        <v>7</v>
      </c>
      <c r="J77" s="718">
        <v>302.60000000000002</v>
      </c>
      <c r="K77" s="719">
        <f>IF(H77&gt;0,LVS_1.1_UR_MOSA*F77/H77,0)</f>
        <v>0</v>
      </c>
      <c r="L77" s="720">
        <v>58.6</v>
      </c>
      <c r="M77" s="721">
        <f>IF(H77&gt;0,LVS_1.1_UR_SO*F77/H77,0)</f>
        <v>0</v>
      </c>
      <c r="N77" s="718">
        <v>4</v>
      </c>
      <c r="O77" s="719">
        <f>IF(H77&gt;0,LVS_1.1_UR_HFT*F77/H77,0)</f>
        <v>0</v>
      </c>
      <c r="P77" s="186">
        <f>F77*(J77+L77+N77)</f>
        <v>8563.94</v>
      </c>
      <c r="Q77" s="722">
        <f>IFERROR(P77/H77,0)</f>
        <v>0</v>
      </c>
      <c r="R77" s="722">
        <f>IFERROR(ROUND(J77*K77+L77*M77+N77*O77,2),0)</f>
        <v>0</v>
      </c>
    </row>
    <row r="78" spans="1:18" s="350" customFormat="1">
      <c r="A78" s="552" t="s">
        <v>664</v>
      </c>
      <c r="B78" s="414" t="s">
        <v>141</v>
      </c>
      <c r="C78" s="8"/>
      <c r="D78" s="549" t="s">
        <v>145</v>
      </c>
      <c r="E78" s="549" t="s">
        <v>84</v>
      </c>
      <c r="F78" s="551">
        <v>15.11</v>
      </c>
      <c r="G78" s="550" t="s">
        <v>51</v>
      </c>
      <c r="H78" s="716"/>
      <c r="I78" s="717">
        <v>7</v>
      </c>
      <c r="J78" s="718">
        <v>302.60000000000002</v>
      </c>
      <c r="K78" s="719">
        <f>IF(H78&gt;0,LVS_1.1_UR_MOSA*F78/H78,0)</f>
        <v>0</v>
      </c>
      <c r="L78" s="720">
        <v>58.6</v>
      </c>
      <c r="M78" s="721">
        <f>IF(H78&gt;0,LVS_1.1_UR_SO*F78/H78,0)</f>
        <v>0</v>
      </c>
      <c r="N78" s="718">
        <v>4</v>
      </c>
      <c r="O78" s="719">
        <f>IF(H78&gt;0,LVS_1.1_UR_HFT*F78/H78,0)</f>
        <v>0</v>
      </c>
      <c r="P78" s="186">
        <f>F78*(J78+L78+N78)</f>
        <v>5518.1720000000005</v>
      </c>
      <c r="Q78" s="722">
        <f>IFERROR(P78/H78,0)</f>
        <v>0</v>
      </c>
      <c r="R78" s="722">
        <f>IFERROR(ROUND(J78*K78+L78*M78+N78*O78,2),0)</f>
        <v>0</v>
      </c>
    </row>
    <row r="79" spans="1:18" s="92" customFormat="1">
      <c r="A79" s="507" t="s">
        <v>72</v>
      </c>
      <c r="B79" s="508" t="s">
        <v>87</v>
      </c>
      <c r="C79" s="7"/>
      <c r="D79" s="509"/>
      <c r="E79" s="510"/>
      <c r="F79" s="511">
        <f>SUM(F77:F78)</f>
        <v>38.56</v>
      </c>
      <c r="G79" s="508"/>
      <c r="H79" s="512"/>
      <c r="I79" s="512"/>
      <c r="J79" s="512"/>
      <c r="K79" s="512"/>
      <c r="L79" s="512"/>
      <c r="M79" s="512"/>
      <c r="N79" s="512"/>
      <c r="O79" s="512"/>
      <c r="P79" s="511">
        <f>SUM(P77:P78)</f>
        <v>14082.112000000001</v>
      </c>
      <c r="Q79" s="511">
        <f>SUM(Q77:Q78)</f>
        <v>0</v>
      </c>
      <c r="R79" s="511">
        <f>SUM(R77:R78)</f>
        <v>0</v>
      </c>
    </row>
    <row r="80" spans="1:18" s="92" customFormat="1">
      <c r="A80" s="546"/>
      <c r="B80" s="547" t="s">
        <v>142</v>
      </c>
      <c r="C80" s="7"/>
      <c r="D80" s="509"/>
      <c r="E80" s="510"/>
      <c r="F80" s="510"/>
      <c r="G80" s="508"/>
      <c r="H80" s="712"/>
      <c r="I80" s="712"/>
      <c r="J80" s="713"/>
      <c r="K80" s="510"/>
      <c r="L80" s="714"/>
      <c r="M80" s="510"/>
      <c r="N80" s="714"/>
      <c r="O80" s="510"/>
      <c r="P80" s="510"/>
      <c r="Q80" s="509"/>
      <c r="R80" s="715"/>
    </row>
    <row r="81" spans="1:18" s="350" customFormat="1">
      <c r="A81" s="552" t="s">
        <v>665</v>
      </c>
      <c r="B81" s="414" t="s">
        <v>142</v>
      </c>
      <c r="C81" s="8"/>
      <c r="D81" s="549" t="s">
        <v>152</v>
      </c>
      <c r="E81" s="549" t="s">
        <v>84</v>
      </c>
      <c r="F81" s="551">
        <v>22.1</v>
      </c>
      <c r="G81" s="550" t="s">
        <v>51</v>
      </c>
      <c r="H81" s="716"/>
      <c r="I81" s="717">
        <v>7</v>
      </c>
      <c r="J81" s="718">
        <v>302.60000000000002</v>
      </c>
      <c r="K81" s="719">
        <f>IF(H81&gt;0,LVS_1.1_UR_MOSA*F81/H81,0)</f>
        <v>0</v>
      </c>
      <c r="L81" s="720">
        <v>58.6</v>
      </c>
      <c r="M81" s="721">
        <f>IF(H81&gt;0,LVS_1.1_UR_SO*F81/H81,0)</f>
        <v>0</v>
      </c>
      <c r="N81" s="718">
        <v>4</v>
      </c>
      <c r="O81" s="719">
        <f>IF(H81&gt;0,LVS_1.1_UR_HFT*F81/H81,0)</f>
        <v>0</v>
      </c>
      <c r="P81" s="186">
        <f>F81*(J81+L81+N81)</f>
        <v>8070.9200000000019</v>
      </c>
      <c r="Q81" s="722">
        <f>IFERROR(P81/H81,0)</f>
        <v>0</v>
      </c>
      <c r="R81" s="722">
        <f>IFERROR(ROUND(J81*K81+L81*M81+N81*O81,2),0)</f>
        <v>0</v>
      </c>
    </row>
    <row r="82" spans="1:18" s="350" customFormat="1">
      <c r="A82" s="552" t="s">
        <v>666</v>
      </c>
      <c r="B82" s="414" t="s">
        <v>142</v>
      </c>
      <c r="C82" s="8"/>
      <c r="D82" s="549" t="s">
        <v>186</v>
      </c>
      <c r="E82" s="549" t="s">
        <v>84</v>
      </c>
      <c r="F82" s="551">
        <v>17.46</v>
      </c>
      <c r="G82" s="550" t="s">
        <v>51</v>
      </c>
      <c r="H82" s="716"/>
      <c r="I82" s="717">
        <v>7</v>
      </c>
      <c r="J82" s="718">
        <v>302.60000000000002</v>
      </c>
      <c r="K82" s="719">
        <f>IF(H82&gt;0,LVS_1.1_UR_MOSA*F82/H82,0)</f>
        <v>0</v>
      </c>
      <c r="L82" s="720">
        <v>58.6</v>
      </c>
      <c r="M82" s="721">
        <f>IF(H82&gt;0,LVS_1.1_UR_SO*F82/H82,0)</f>
        <v>0</v>
      </c>
      <c r="N82" s="718">
        <v>4</v>
      </c>
      <c r="O82" s="719">
        <f>IF(H82&gt;0,LVS_1.1_UR_HFT*F82/H82,0)</f>
        <v>0</v>
      </c>
      <c r="P82" s="186">
        <f>F82*(J82+L82+N82)</f>
        <v>6376.3920000000007</v>
      </c>
      <c r="Q82" s="722">
        <f>IFERROR(P82/H82,0)</f>
        <v>0</v>
      </c>
      <c r="R82" s="722">
        <f>IFERROR(ROUND(J82*K82+L82*M82+N82*O82,2),0)</f>
        <v>0</v>
      </c>
    </row>
    <row r="83" spans="1:18" s="350" customFormat="1">
      <c r="A83" s="552" t="s">
        <v>667</v>
      </c>
      <c r="B83" s="414" t="s">
        <v>142</v>
      </c>
      <c r="C83" s="8"/>
      <c r="D83" s="549" t="s">
        <v>148</v>
      </c>
      <c r="E83" s="549" t="s">
        <v>84</v>
      </c>
      <c r="F83" s="551">
        <v>5.16</v>
      </c>
      <c r="G83" s="550" t="s">
        <v>51</v>
      </c>
      <c r="H83" s="716"/>
      <c r="I83" s="717">
        <v>7</v>
      </c>
      <c r="J83" s="718">
        <v>302.60000000000002</v>
      </c>
      <c r="K83" s="719">
        <f>IF(H83&gt;0,LVS_1.1_UR_MOSA*F83/H83,0)</f>
        <v>0</v>
      </c>
      <c r="L83" s="720">
        <v>58.6</v>
      </c>
      <c r="M83" s="721">
        <f>IF(H83&gt;0,LVS_1.1_UR_SO*F83/H83,0)</f>
        <v>0</v>
      </c>
      <c r="N83" s="718">
        <v>4</v>
      </c>
      <c r="O83" s="719">
        <f>IF(H83&gt;0,LVS_1.1_UR_HFT*F83/H83,0)</f>
        <v>0</v>
      </c>
      <c r="P83" s="186">
        <f>F83*(J83+L83+N83)</f>
        <v>1884.4320000000002</v>
      </c>
      <c r="Q83" s="722">
        <f>IFERROR(P83/H83,0)</f>
        <v>0</v>
      </c>
      <c r="R83" s="722">
        <f>IFERROR(ROUND(J83*K83+L83*M83+N83*O83,2),0)</f>
        <v>0</v>
      </c>
    </row>
    <row r="84" spans="1:18" s="350" customFormat="1">
      <c r="A84" s="552" t="s">
        <v>668</v>
      </c>
      <c r="B84" s="414" t="s">
        <v>142</v>
      </c>
      <c r="C84" s="8"/>
      <c r="D84" s="549" t="s">
        <v>187</v>
      </c>
      <c r="E84" s="549" t="s">
        <v>84</v>
      </c>
      <c r="F84" s="551">
        <v>4.26</v>
      </c>
      <c r="G84" s="550" t="s">
        <v>51</v>
      </c>
      <c r="H84" s="716"/>
      <c r="I84" s="717">
        <v>7</v>
      </c>
      <c r="J84" s="718">
        <v>302.60000000000002</v>
      </c>
      <c r="K84" s="719">
        <f>IF(H84&gt;0,LVS_1.1_UR_MOSA*F84/H84,0)</f>
        <v>0</v>
      </c>
      <c r="L84" s="720">
        <v>58.6</v>
      </c>
      <c r="M84" s="721">
        <f>IF(H84&gt;0,LVS_1.1_UR_SO*F84/H84,0)</f>
        <v>0</v>
      </c>
      <c r="N84" s="718">
        <v>4</v>
      </c>
      <c r="O84" s="719">
        <f>IF(H84&gt;0,LVS_1.1_UR_HFT*F84/H84,0)</f>
        <v>0</v>
      </c>
      <c r="P84" s="186">
        <f>F84*(J84+L84+N84)</f>
        <v>1555.7520000000002</v>
      </c>
      <c r="Q84" s="722">
        <f>IFERROR(P84/H84,0)</f>
        <v>0</v>
      </c>
      <c r="R84" s="722">
        <f>IFERROR(ROUND(J84*K84+L84*M84+N84*O84,2),0)</f>
        <v>0</v>
      </c>
    </row>
    <row r="85" spans="1:18" s="350" customFormat="1">
      <c r="A85" s="552" t="s">
        <v>669</v>
      </c>
      <c r="B85" s="414" t="s">
        <v>142</v>
      </c>
      <c r="C85" s="8"/>
      <c r="D85" s="549" t="s">
        <v>86</v>
      </c>
      <c r="E85" s="549" t="s">
        <v>170</v>
      </c>
      <c r="F85" s="551">
        <v>13.51</v>
      </c>
      <c r="G85" s="550" t="s">
        <v>47</v>
      </c>
      <c r="H85" s="716"/>
      <c r="I85" s="717">
        <v>7</v>
      </c>
      <c r="J85" s="718">
        <v>302.60000000000002</v>
      </c>
      <c r="K85" s="719">
        <f>IF(H85&gt;0,LVS_1.1_UR_MOSA*F85/H85,0)</f>
        <v>0</v>
      </c>
      <c r="L85" s="720">
        <v>58.6</v>
      </c>
      <c r="M85" s="721">
        <f>IF(H85&gt;0,LVS_1.1_UR_SO*F85/H85,0)</f>
        <v>0</v>
      </c>
      <c r="N85" s="718">
        <v>4</v>
      </c>
      <c r="O85" s="719">
        <f>IF(H85&gt;0,LVS_1.1_UR_HFT*F85/H85,0)</f>
        <v>0</v>
      </c>
      <c r="P85" s="186">
        <f>F85*(J85+L85+N85)</f>
        <v>4933.8520000000008</v>
      </c>
      <c r="Q85" s="722">
        <f>IFERROR(P85/H85,0)</f>
        <v>0</v>
      </c>
      <c r="R85" s="722">
        <f>IFERROR(ROUND(J85*K85+L85*M85+N85*O85,2),0)</f>
        <v>0</v>
      </c>
    </row>
    <row r="86" spans="1:18" s="92" customFormat="1">
      <c r="A86" s="507" t="s">
        <v>72</v>
      </c>
      <c r="B86" s="508" t="s">
        <v>87</v>
      </c>
      <c r="C86" s="7"/>
      <c r="D86" s="509"/>
      <c r="E86" s="510"/>
      <c r="F86" s="511">
        <f>SUM(F81:F85)</f>
        <v>62.489999999999995</v>
      </c>
      <c r="G86" s="508"/>
      <c r="H86" s="512"/>
      <c r="I86" s="512"/>
      <c r="J86" s="512"/>
      <c r="K86" s="512"/>
      <c r="L86" s="512"/>
      <c r="M86" s="512"/>
      <c r="N86" s="512"/>
      <c r="O86" s="512"/>
      <c r="P86" s="511">
        <f>SUM(P81:P85)</f>
        <v>22821.348000000005</v>
      </c>
      <c r="Q86" s="511">
        <f>SUM(Q81:Q85)</f>
        <v>0</v>
      </c>
      <c r="R86" s="511">
        <f>SUM(R81:R85)</f>
        <v>0</v>
      </c>
    </row>
    <row r="87" spans="1:18" s="92" customFormat="1" ht="14.85" customHeight="1">
      <c r="A87" s="546"/>
      <c r="B87" s="547" t="s">
        <v>143</v>
      </c>
      <c r="C87" s="7"/>
      <c r="D87" s="509" t="s">
        <v>988</v>
      </c>
      <c r="E87" s="510"/>
      <c r="F87" s="510"/>
      <c r="G87" s="508"/>
      <c r="H87" s="712"/>
      <c r="I87" s="712"/>
      <c r="J87" s="713"/>
      <c r="K87" s="510"/>
      <c r="L87" s="714"/>
      <c r="M87" s="510"/>
      <c r="N87" s="714"/>
      <c r="O87" s="510"/>
      <c r="P87" s="510"/>
      <c r="Q87" s="509"/>
      <c r="R87" s="715"/>
    </row>
    <row r="88" spans="1:18" s="350" customFormat="1">
      <c r="A88" s="552" t="s">
        <v>670</v>
      </c>
      <c r="B88" s="414" t="s">
        <v>143</v>
      </c>
      <c r="C88" s="8"/>
      <c r="D88" s="549" t="s">
        <v>337</v>
      </c>
      <c r="E88" s="549" t="s">
        <v>189</v>
      </c>
      <c r="F88" s="551">
        <v>746.4</v>
      </c>
      <c r="G88" s="550" t="s">
        <v>190</v>
      </c>
      <c r="H88" s="716"/>
      <c r="I88" s="210" t="s">
        <v>987</v>
      </c>
      <c r="J88" s="718">
        <v>200.23</v>
      </c>
      <c r="K88" s="719">
        <f>IF(H88&gt;0,LVS_1.1_UR_MOSA*F88/H88,0)</f>
        <v>0</v>
      </c>
      <c r="L88" s="723"/>
      <c r="M88" s="723"/>
      <c r="N88" s="724"/>
      <c r="O88" s="724"/>
      <c r="P88" s="186">
        <f>F88*(J88+L88+N88)</f>
        <v>149451.67199999999</v>
      </c>
      <c r="Q88" s="722">
        <f>IFERROR(P88/H88,0)</f>
        <v>0</v>
      </c>
      <c r="R88" s="722">
        <f>IFERROR(ROUND(J88*K88+L88*M88+N88*O88,2),0)</f>
        <v>0</v>
      </c>
    </row>
    <row r="89" spans="1:18" s="92" customFormat="1" ht="14.85" customHeight="1">
      <c r="A89" s="507" t="s">
        <v>72</v>
      </c>
      <c r="B89" s="508" t="s">
        <v>87</v>
      </c>
      <c r="C89" s="7"/>
      <c r="D89" s="509"/>
      <c r="E89" s="510"/>
      <c r="F89" s="511">
        <f>SUM(F88:F88)</f>
        <v>746.4</v>
      </c>
      <c r="G89" s="508"/>
      <c r="H89" s="512"/>
      <c r="I89" s="512"/>
      <c r="J89" s="512"/>
      <c r="K89" s="512"/>
      <c r="L89" s="512"/>
      <c r="M89" s="512"/>
      <c r="N89" s="512"/>
      <c r="O89" s="512"/>
      <c r="P89" s="511">
        <f>SUM(P88:P88)</f>
        <v>149451.67199999999</v>
      </c>
      <c r="Q89" s="511">
        <f>SUM(Q88:Q88)</f>
        <v>0</v>
      </c>
      <c r="R89" s="511">
        <f>SUM(R88:R88)</f>
        <v>0</v>
      </c>
    </row>
    <row r="90" spans="1:18" s="92" customFormat="1">
      <c r="A90" s="546"/>
      <c r="B90" s="547" t="s">
        <v>296</v>
      </c>
      <c r="C90" s="7"/>
      <c r="D90" s="509" t="s">
        <v>990</v>
      </c>
      <c r="E90" s="510"/>
      <c r="F90" s="510"/>
      <c r="G90" s="508"/>
      <c r="H90" s="712"/>
      <c r="I90" s="712"/>
      <c r="J90" s="713"/>
      <c r="K90" s="510"/>
      <c r="L90" s="714"/>
      <c r="M90" s="510"/>
      <c r="N90" s="714"/>
      <c r="O90" s="510"/>
      <c r="P90" s="510"/>
      <c r="Q90" s="509"/>
      <c r="R90" s="715"/>
    </row>
    <row r="91" spans="1:18" s="350" customFormat="1">
      <c r="A91" s="552" t="s">
        <v>671</v>
      </c>
      <c r="B91" s="414" t="s">
        <v>296</v>
      </c>
      <c r="C91" s="8"/>
      <c r="D91" s="549" t="s">
        <v>297</v>
      </c>
      <c r="E91" s="549" t="s">
        <v>298</v>
      </c>
      <c r="F91" s="551">
        <v>70</v>
      </c>
      <c r="G91" s="550" t="s">
        <v>190</v>
      </c>
      <c r="H91" s="716"/>
      <c r="I91" s="210" t="s">
        <v>989</v>
      </c>
      <c r="J91" s="718">
        <v>82.54</v>
      </c>
      <c r="K91" s="719">
        <f t="shared" ref="K91:K101" si="12">IF(H91&gt;0,LVS_1.1_UR_MOSA*F91/H91,0)</f>
        <v>0</v>
      </c>
      <c r="L91" s="723"/>
      <c r="M91" s="723"/>
      <c r="N91" s="724"/>
      <c r="O91" s="724"/>
      <c r="P91" s="186">
        <f t="shared" ref="P91:P101" si="13">F91*(J91+L91+N91)</f>
        <v>5777.8</v>
      </c>
      <c r="Q91" s="722">
        <f t="shared" ref="Q91:Q101" si="14">IFERROR(P91/H91,0)</f>
        <v>0</v>
      </c>
      <c r="R91" s="722">
        <f t="shared" ref="R91:R101" si="15">IFERROR(ROUND(J91*K91+L91*M91+N91*O91,2),0)</f>
        <v>0</v>
      </c>
    </row>
    <row r="92" spans="1:18" s="350" customFormat="1" ht="24">
      <c r="A92" s="552" t="s">
        <v>672</v>
      </c>
      <c r="B92" s="414" t="s">
        <v>296</v>
      </c>
      <c r="C92" s="8"/>
      <c r="D92" s="549" t="s">
        <v>299</v>
      </c>
      <c r="E92" s="549" t="s">
        <v>298</v>
      </c>
      <c r="F92" s="551">
        <v>220</v>
      </c>
      <c r="G92" s="550" t="s">
        <v>190</v>
      </c>
      <c r="H92" s="716"/>
      <c r="I92" s="210" t="s">
        <v>989</v>
      </c>
      <c r="J92" s="718">
        <v>82.54</v>
      </c>
      <c r="K92" s="719">
        <f t="shared" si="12"/>
        <v>0</v>
      </c>
      <c r="L92" s="723"/>
      <c r="M92" s="723"/>
      <c r="N92" s="724"/>
      <c r="O92" s="724"/>
      <c r="P92" s="186">
        <f t="shared" si="13"/>
        <v>18158.800000000003</v>
      </c>
      <c r="Q92" s="722">
        <f t="shared" si="14"/>
        <v>0</v>
      </c>
      <c r="R92" s="722">
        <f t="shared" si="15"/>
        <v>0</v>
      </c>
    </row>
    <row r="93" spans="1:18" s="350" customFormat="1" ht="24">
      <c r="A93" s="552" t="s">
        <v>673</v>
      </c>
      <c r="B93" s="414" t="s">
        <v>296</v>
      </c>
      <c r="C93" s="8"/>
      <c r="D93" s="549" t="s">
        <v>300</v>
      </c>
      <c r="E93" s="549" t="s">
        <v>298</v>
      </c>
      <c r="F93" s="551">
        <v>200</v>
      </c>
      <c r="G93" s="550" t="s">
        <v>190</v>
      </c>
      <c r="H93" s="716"/>
      <c r="I93" s="210" t="s">
        <v>989</v>
      </c>
      <c r="J93" s="718">
        <v>82.54</v>
      </c>
      <c r="K93" s="719">
        <f t="shared" si="12"/>
        <v>0</v>
      </c>
      <c r="L93" s="723"/>
      <c r="M93" s="723"/>
      <c r="N93" s="724"/>
      <c r="O93" s="724"/>
      <c r="P93" s="186">
        <f t="shared" si="13"/>
        <v>16508</v>
      </c>
      <c r="Q93" s="722">
        <f t="shared" si="14"/>
        <v>0</v>
      </c>
      <c r="R93" s="722">
        <f t="shared" si="15"/>
        <v>0</v>
      </c>
    </row>
    <row r="94" spans="1:18" s="350" customFormat="1">
      <c r="A94" s="552" t="s">
        <v>674</v>
      </c>
      <c r="B94" s="414" t="s">
        <v>296</v>
      </c>
      <c r="C94" s="8"/>
      <c r="D94" s="549" t="s">
        <v>301</v>
      </c>
      <c r="E94" s="549" t="s">
        <v>298</v>
      </c>
      <c r="F94" s="551">
        <v>100</v>
      </c>
      <c r="G94" s="550" t="s">
        <v>190</v>
      </c>
      <c r="H94" s="716"/>
      <c r="I94" s="210" t="s">
        <v>989</v>
      </c>
      <c r="J94" s="718">
        <v>82.54</v>
      </c>
      <c r="K94" s="719">
        <f t="shared" si="12"/>
        <v>0</v>
      </c>
      <c r="L94" s="723"/>
      <c r="M94" s="723"/>
      <c r="N94" s="724"/>
      <c r="O94" s="724"/>
      <c r="P94" s="186">
        <f t="shared" si="13"/>
        <v>8254</v>
      </c>
      <c r="Q94" s="722">
        <f t="shared" si="14"/>
        <v>0</v>
      </c>
      <c r="R94" s="722">
        <f t="shared" si="15"/>
        <v>0</v>
      </c>
    </row>
    <row r="95" spans="1:18" s="350" customFormat="1">
      <c r="A95" s="552" t="s">
        <v>675</v>
      </c>
      <c r="B95" s="414" t="s">
        <v>296</v>
      </c>
      <c r="C95" s="8"/>
      <c r="D95" s="549" t="s">
        <v>302</v>
      </c>
      <c r="E95" s="549" t="s">
        <v>298</v>
      </c>
      <c r="F95" s="551">
        <v>400</v>
      </c>
      <c r="G95" s="550" t="s">
        <v>190</v>
      </c>
      <c r="H95" s="716"/>
      <c r="I95" s="210" t="s">
        <v>989</v>
      </c>
      <c r="J95" s="718">
        <v>82.54</v>
      </c>
      <c r="K95" s="719">
        <f t="shared" si="12"/>
        <v>0</v>
      </c>
      <c r="L95" s="723"/>
      <c r="M95" s="723"/>
      <c r="N95" s="724"/>
      <c r="O95" s="724"/>
      <c r="P95" s="186">
        <f t="shared" si="13"/>
        <v>33016</v>
      </c>
      <c r="Q95" s="722">
        <f t="shared" si="14"/>
        <v>0</v>
      </c>
      <c r="R95" s="722">
        <f t="shared" si="15"/>
        <v>0</v>
      </c>
    </row>
    <row r="96" spans="1:18" s="350" customFormat="1">
      <c r="A96" s="552" t="s">
        <v>676</v>
      </c>
      <c r="B96" s="414" t="s">
        <v>296</v>
      </c>
      <c r="C96" s="8"/>
      <c r="D96" s="549" t="s">
        <v>303</v>
      </c>
      <c r="E96" s="549" t="s">
        <v>298</v>
      </c>
      <c r="F96" s="551">
        <v>95</v>
      </c>
      <c r="G96" s="550" t="s">
        <v>190</v>
      </c>
      <c r="H96" s="716"/>
      <c r="I96" s="210" t="s">
        <v>989</v>
      </c>
      <c r="J96" s="718">
        <v>82.54</v>
      </c>
      <c r="K96" s="719">
        <f t="shared" si="12"/>
        <v>0</v>
      </c>
      <c r="L96" s="723"/>
      <c r="M96" s="723"/>
      <c r="N96" s="724"/>
      <c r="O96" s="724"/>
      <c r="P96" s="186">
        <f t="shared" si="13"/>
        <v>7841.3</v>
      </c>
      <c r="Q96" s="722">
        <f t="shared" si="14"/>
        <v>0</v>
      </c>
      <c r="R96" s="722">
        <f t="shared" si="15"/>
        <v>0</v>
      </c>
    </row>
    <row r="97" spans="1:18" s="350" customFormat="1">
      <c r="A97" s="552" t="s">
        <v>677</v>
      </c>
      <c r="B97" s="414" t="s">
        <v>296</v>
      </c>
      <c r="C97" s="8"/>
      <c r="D97" s="549" t="s">
        <v>304</v>
      </c>
      <c r="E97" s="549" t="s">
        <v>298</v>
      </c>
      <c r="F97" s="551">
        <v>280</v>
      </c>
      <c r="G97" s="550" t="s">
        <v>190</v>
      </c>
      <c r="H97" s="716"/>
      <c r="I97" s="210" t="s">
        <v>989</v>
      </c>
      <c r="J97" s="718">
        <v>82.54</v>
      </c>
      <c r="K97" s="719">
        <f t="shared" si="12"/>
        <v>0</v>
      </c>
      <c r="L97" s="723"/>
      <c r="M97" s="723"/>
      <c r="N97" s="724"/>
      <c r="O97" s="724"/>
      <c r="P97" s="186">
        <f t="shared" si="13"/>
        <v>23111.200000000001</v>
      </c>
      <c r="Q97" s="722">
        <f t="shared" si="14"/>
        <v>0</v>
      </c>
      <c r="R97" s="722">
        <f t="shared" si="15"/>
        <v>0</v>
      </c>
    </row>
    <row r="98" spans="1:18" s="350" customFormat="1">
      <c r="A98" s="552" t="s">
        <v>678</v>
      </c>
      <c r="B98" s="414" t="s">
        <v>296</v>
      </c>
      <c r="C98" s="8"/>
      <c r="D98" s="549" t="s">
        <v>305</v>
      </c>
      <c r="E98" s="549" t="s">
        <v>298</v>
      </c>
      <c r="F98" s="551">
        <v>270</v>
      </c>
      <c r="G98" s="550" t="s">
        <v>190</v>
      </c>
      <c r="H98" s="716"/>
      <c r="I98" s="210" t="s">
        <v>989</v>
      </c>
      <c r="J98" s="718">
        <v>82.54</v>
      </c>
      <c r="K98" s="719">
        <f t="shared" si="12"/>
        <v>0</v>
      </c>
      <c r="L98" s="723"/>
      <c r="M98" s="723"/>
      <c r="N98" s="724"/>
      <c r="O98" s="724"/>
      <c r="P98" s="186">
        <f t="shared" si="13"/>
        <v>22285.800000000003</v>
      </c>
      <c r="Q98" s="722">
        <f t="shared" si="14"/>
        <v>0</v>
      </c>
      <c r="R98" s="722">
        <f t="shared" si="15"/>
        <v>0</v>
      </c>
    </row>
    <row r="99" spans="1:18" s="350" customFormat="1" ht="24">
      <c r="A99" s="552" t="s">
        <v>679</v>
      </c>
      <c r="B99" s="414" t="s">
        <v>296</v>
      </c>
      <c r="C99" s="8"/>
      <c r="D99" s="549" t="s">
        <v>306</v>
      </c>
      <c r="E99" s="549" t="s">
        <v>298</v>
      </c>
      <c r="F99" s="551">
        <v>100</v>
      </c>
      <c r="G99" s="550" t="s">
        <v>190</v>
      </c>
      <c r="H99" s="716"/>
      <c r="I99" s="210" t="s">
        <v>989</v>
      </c>
      <c r="J99" s="718">
        <v>82.54</v>
      </c>
      <c r="K99" s="719">
        <f t="shared" si="12"/>
        <v>0</v>
      </c>
      <c r="L99" s="723"/>
      <c r="M99" s="723"/>
      <c r="N99" s="724"/>
      <c r="O99" s="724"/>
      <c r="P99" s="186">
        <f t="shared" si="13"/>
        <v>8254</v>
      </c>
      <c r="Q99" s="722">
        <f t="shared" si="14"/>
        <v>0</v>
      </c>
      <c r="R99" s="722">
        <f t="shared" si="15"/>
        <v>0</v>
      </c>
    </row>
    <row r="100" spans="1:18" s="350" customFormat="1">
      <c r="A100" s="552" t="s">
        <v>680</v>
      </c>
      <c r="B100" s="414" t="s">
        <v>296</v>
      </c>
      <c r="C100" s="8"/>
      <c r="D100" s="549" t="s">
        <v>307</v>
      </c>
      <c r="E100" s="549" t="s">
        <v>298</v>
      </c>
      <c r="F100" s="551">
        <v>539.87</v>
      </c>
      <c r="G100" s="550" t="s">
        <v>190</v>
      </c>
      <c r="H100" s="716"/>
      <c r="I100" s="210" t="s">
        <v>989</v>
      </c>
      <c r="J100" s="718">
        <v>82.54</v>
      </c>
      <c r="K100" s="719">
        <f t="shared" si="12"/>
        <v>0</v>
      </c>
      <c r="L100" s="723"/>
      <c r="M100" s="723"/>
      <c r="N100" s="724"/>
      <c r="O100" s="724"/>
      <c r="P100" s="186">
        <f t="shared" si="13"/>
        <v>44560.8698</v>
      </c>
      <c r="Q100" s="722">
        <f t="shared" si="14"/>
        <v>0</v>
      </c>
      <c r="R100" s="722">
        <f t="shared" si="15"/>
        <v>0</v>
      </c>
    </row>
    <row r="101" spans="1:18" s="350" customFormat="1">
      <c r="A101" s="552" t="s">
        <v>681</v>
      </c>
      <c r="B101" s="414" t="s">
        <v>296</v>
      </c>
      <c r="C101" s="8"/>
      <c r="D101" s="549" t="s">
        <v>308</v>
      </c>
      <c r="E101" s="549" t="s">
        <v>298</v>
      </c>
      <c r="F101" s="551">
        <v>19.55</v>
      </c>
      <c r="G101" s="550" t="s">
        <v>190</v>
      </c>
      <c r="H101" s="716"/>
      <c r="I101" s="210" t="s">
        <v>989</v>
      </c>
      <c r="J101" s="718">
        <v>82.54</v>
      </c>
      <c r="K101" s="719">
        <f t="shared" si="12"/>
        <v>0</v>
      </c>
      <c r="L101" s="723"/>
      <c r="M101" s="723"/>
      <c r="N101" s="724"/>
      <c r="O101" s="724"/>
      <c r="P101" s="186">
        <f t="shared" si="13"/>
        <v>1613.6570000000002</v>
      </c>
      <c r="Q101" s="722">
        <f t="shared" si="14"/>
        <v>0</v>
      </c>
      <c r="R101" s="722">
        <f t="shared" si="15"/>
        <v>0</v>
      </c>
    </row>
    <row r="102" spans="1:18" s="92" customFormat="1" ht="14.85" customHeight="1">
      <c r="A102" s="507" t="s">
        <v>72</v>
      </c>
      <c r="B102" s="508" t="s">
        <v>87</v>
      </c>
      <c r="C102" s="7"/>
      <c r="D102" s="509"/>
      <c r="E102" s="510"/>
      <c r="F102" s="511">
        <f>SUM(F91:F101)</f>
        <v>2294.42</v>
      </c>
      <c r="G102" s="508"/>
      <c r="H102" s="512"/>
      <c r="I102" s="512"/>
      <c r="J102" s="512"/>
      <c r="K102" s="512"/>
      <c r="L102" s="512"/>
      <c r="M102" s="512"/>
      <c r="N102" s="512"/>
      <c r="O102" s="512"/>
      <c r="P102" s="511">
        <f>SUM(P91:P101)</f>
        <v>189381.42680000002</v>
      </c>
      <c r="Q102" s="511">
        <f>SUM(Q91:Q101)</f>
        <v>0</v>
      </c>
      <c r="R102" s="511">
        <f>SUM(R91:R101)</f>
        <v>0</v>
      </c>
    </row>
    <row r="103" spans="1:18" s="92" customFormat="1">
      <c r="A103" s="546"/>
      <c r="B103" s="554" t="s">
        <v>330</v>
      </c>
      <c r="C103" s="555"/>
      <c r="D103" s="556"/>
      <c r="E103" s="556"/>
      <c r="F103" s="558"/>
      <c r="G103" s="557"/>
      <c r="H103" s="725"/>
      <c r="I103" s="725"/>
      <c r="J103" s="725"/>
      <c r="K103" s="725"/>
      <c r="L103" s="725"/>
      <c r="M103" s="725"/>
      <c r="N103" s="725"/>
      <c r="O103" s="725"/>
      <c r="P103" s="726"/>
      <c r="Q103" s="726"/>
      <c r="R103" s="726"/>
    </row>
    <row r="104" spans="1:18" s="350" customFormat="1">
      <c r="A104" s="552" t="s">
        <v>682</v>
      </c>
      <c r="B104" s="414" t="s">
        <v>330</v>
      </c>
      <c r="C104" s="8"/>
      <c r="D104" s="549" t="s">
        <v>331</v>
      </c>
      <c r="E104" s="549" t="s">
        <v>287</v>
      </c>
      <c r="F104" s="551">
        <v>137.80000000000001</v>
      </c>
      <c r="G104" s="550" t="s">
        <v>47</v>
      </c>
      <c r="H104" s="716"/>
      <c r="I104" s="717">
        <v>1</v>
      </c>
      <c r="J104" s="718">
        <v>52.17</v>
      </c>
      <c r="K104" s="719">
        <f t="shared" ref="K104:K110" si="16">IF(H104&gt;0,LVS_1.1_UR_MOSA*F104/H104,0)</f>
        <v>0</v>
      </c>
      <c r="L104" s="723"/>
      <c r="M104" s="723"/>
      <c r="N104" s="724"/>
      <c r="O104" s="724"/>
      <c r="P104" s="186">
        <f t="shared" ref="P104:P110" si="17">F104*(J104+L104+N104)</f>
        <v>7189.0260000000007</v>
      </c>
      <c r="Q104" s="722">
        <f t="shared" ref="Q104:Q110" si="18">IFERROR(P104/H104,0)</f>
        <v>0</v>
      </c>
      <c r="R104" s="722">
        <f t="shared" ref="R104:R110" si="19">IFERROR(ROUND(J104*K104+L104*M104+N104*O104,2),0)</f>
        <v>0</v>
      </c>
    </row>
    <row r="105" spans="1:18" s="350" customFormat="1">
      <c r="A105" s="552" t="s">
        <v>683</v>
      </c>
      <c r="B105" s="414" t="s">
        <v>330</v>
      </c>
      <c r="C105" s="8"/>
      <c r="D105" s="549" t="s">
        <v>332</v>
      </c>
      <c r="E105" s="549" t="s">
        <v>291</v>
      </c>
      <c r="F105" s="551">
        <v>75.3</v>
      </c>
      <c r="G105" s="550" t="s">
        <v>47</v>
      </c>
      <c r="H105" s="716"/>
      <c r="I105" s="717">
        <v>1</v>
      </c>
      <c r="J105" s="718">
        <v>52.17</v>
      </c>
      <c r="K105" s="719">
        <f t="shared" si="16"/>
        <v>0</v>
      </c>
      <c r="L105" s="723"/>
      <c r="M105" s="723"/>
      <c r="N105" s="724"/>
      <c r="O105" s="724"/>
      <c r="P105" s="186">
        <f t="shared" si="17"/>
        <v>3928.4009999999998</v>
      </c>
      <c r="Q105" s="722">
        <f t="shared" si="18"/>
        <v>0</v>
      </c>
      <c r="R105" s="722">
        <f t="shared" si="19"/>
        <v>0</v>
      </c>
    </row>
    <row r="106" spans="1:18" s="350" customFormat="1">
      <c r="A106" s="552" t="s">
        <v>684</v>
      </c>
      <c r="B106" s="414" t="s">
        <v>330</v>
      </c>
      <c r="C106" s="8"/>
      <c r="D106" s="549" t="s">
        <v>333</v>
      </c>
      <c r="E106" s="549" t="s">
        <v>89</v>
      </c>
      <c r="F106" s="551">
        <v>22</v>
      </c>
      <c r="G106" s="550" t="s">
        <v>47</v>
      </c>
      <c r="H106" s="716"/>
      <c r="I106" s="717">
        <v>1</v>
      </c>
      <c r="J106" s="718">
        <v>52.17</v>
      </c>
      <c r="K106" s="719">
        <f t="shared" si="16"/>
        <v>0</v>
      </c>
      <c r="L106" s="723"/>
      <c r="M106" s="723"/>
      <c r="N106" s="724"/>
      <c r="O106" s="724"/>
      <c r="P106" s="186">
        <f t="shared" si="17"/>
        <v>1147.74</v>
      </c>
      <c r="Q106" s="722">
        <f t="shared" si="18"/>
        <v>0</v>
      </c>
      <c r="R106" s="722">
        <f t="shared" si="19"/>
        <v>0</v>
      </c>
    </row>
    <row r="107" spans="1:18" s="350" customFormat="1">
      <c r="A107" s="552" t="s">
        <v>685</v>
      </c>
      <c r="B107" s="414" t="s">
        <v>330</v>
      </c>
      <c r="C107" s="8"/>
      <c r="D107" s="549" t="s">
        <v>5</v>
      </c>
      <c r="E107" s="549" t="s">
        <v>287</v>
      </c>
      <c r="F107" s="551">
        <v>3.5</v>
      </c>
      <c r="G107" s="550" t="s">
        <v>47</v>
      </c>
      <c r="H107" s="716"/>
      <c r="I107" s="717">
        <v>1</v>
      </c>
      <c r="J107" s="718">
        <v>52.17</v>
      </c>
      <c r="K107" s="719">
        <f t="shared" si="16"/>
        <v>0</v>
      </c>
      <c r="L107" s="723"/>
      <c r="M107" s="723"/>
      <c r="N107" s="724"/>
      <c r="O107" s="724"/>
      <c r="P107" s="186">
        <f t="shared" si="17"/>
        <v>182.595</v>
      </c>
      <c r="Q107" s="722">
        <f t="shared" si="18"/>
        <v>0</v>
      </c>
      <c r="R107" s="722">
        <f t="shared" si="19"/>
        <v>0</v>
      </c>
    </row>
    <row r="108" spans="1:18" s="350" customFormat="1">
      <c r="A108" s="552" t="s">
        <v>686</v>
      </c>
      <c r="B108" s="414" t="s">
        <v>330</v>
      </c>
      <c r="C108" s="8"/>
      <c r="D108" s="549" t="s">
        <v>235</v>
      </c>
      <c r="E108" s="549" t="s">
        <v>89</v>
      </c>
      <c r="F108" s="551">
        <v>10.199999999999999</v>
      </c>
      <c r="G108" s="550" t="s">
        <v>47</v>
      </c>
      <c r="H108" s="716"/>
      <c r="I108" s="717">
        <v>1</v>
      </c>
      <c r="J108" s="718">
        <v>52.17</v>
      </c>
      <c r="K108" s="719">
        <f t="shared" si="16"/>
        <v>0</v>
      </c>
      <c r="L108" s="723"/>
      <c r="M108" s="723"/>
      <c r="N108" s="724"/>
      <c r="O108" s="724"/>
      <c r="P108" s="186">
        <f t="shared" si="17"/>
        <v>532.13400000000001</v>
      </c>
      <c r="Q108" s="722">
        <f t="shared" si="18"/>
        <v>0</v>
      </c>
      <c r="R108" s="722">
        <f t="shared" si="19"/>
        <v>0</v>
      </c>
    </row>
    <row r="109" spans="1:18" s="350" customFormat="1">
      <c r="A109" s="552" t="s">
        <v>687</v>
      </c>
      <c r="B109" s="414" t="s">
        <v>330</v>
      </c>
      <c r="C109" s="8"/>
      <c r="D109" s="549" t="s">
        <v>334</v>
      </c>
      <c r="E109" s="549" t="s">
        <v>287</v>
      </c>
      <c r="F109" s="551">
        <v>16</v>
      </c>
      <c r="G109" s="550" t="s">
        <v>55</v>
      </c>
      <c r="H109" s="716"/>
      <c r="I109" s="717">
        <v>0.08</v>
      </c>
      <c r="J109" s="718">
        <v>4</v>
      </c>
      <c r="K109" s="719">
        <f t="shared" si="16"/>
        <v>0</v>
      </c>
      <c r="L109" s="723"/>
      <c r="M109" s="723"/>
      <c r="N109" s="724"/>
      <c r="O109" s="724"/>
      <c r="P109" s="186">
        <f t="shared" si="17"/>
        <v>64</v>
      </c>
      <c r="Q109" s="722">
        <f t="shared" si="18"/>
        <v>0</v>
      </c>
      <c r="R109" s="722">
        <f t="shared" si="19"/>
        <v>0</v>
      </c>
    </row>
    <row r="110" spans="1:18" s="350" customFormat="1">
      <c r="A110" s="552" t="s">
        <v>688</v>
      </c>
      <c r="B110" s="414" t="s">
        <v>330</v>
      </c>
      <c r="C110" s="8"/>
      <c r="D110" s="549" t="s">
        <v>335</v>
      </c>
      <c r="E110" s="549" t="s">
        <v>287</v>
      </c>
      <c r="F110" s="551">
        <v>2.6</v>
      </c>
      <c r="G110" s="550" t="s">
        <v>55</v>
      </c>
      <c r="H110" s="716"/>
      <c r="I110" s="717">
        <v>0.08</v>
      </c>
      <c r="J110" s="718">
        <v>4</v>
      </c>
      <c r="K110" s="719">
        <f t="shared" si="16"/>
        <v>0</v>
      </c>
      <c r="L110" s="723"/>
      <c r="M110" s="723"/>
      <c r="N110" s="724"/>
      <c r="O110" s="724"/>
      <c r="P110" s="186">
        <f t="shared" si="17"/>
        <v>10.4</v>
      </c>
      <c r="Q110" s="722">
        <f t="shared" si="18"/>
        <v>0</v>
      </c>
      <c r="R110" s="722">
        <f t="shared" si="19"/>
        <v>0</v>
      </c>
    </row>
    <row r="111" spans="1:18" s="350" customFormat="1">
      <c r="A111" s="552" t="s">
        <v>689</v>
      </c>
      <c r="B111" s="414" t="s">
        <v>330</v>
      </c>
      <c r="C111" s="8"/>
      <c r="D111" s="549" t="s">
        <v>250</v>
      </c>
      <c r="E111" s="549" t="s">
        <v>287</v>
      </c>
      <c r="F111" s="551">
        <v>11.5</v>
      </c>
      <c r="G111" s="550" t="s">
        <v>65</v>
      </c>
      <c r="H111" s="727"/>
      <c r="I111" s="727"/>
      <c r="J111" s="724"/>
      <c r="K111" s="724"/>
      <c r="L111" s="723"/>
      <c r="M111" s="723"/>
      <c r="N111" s="724"/>
      <c r="O111" s="724"/>
      <c r="P111" s="727"/>
      <c r="Q111" s="727"/>
      <c r="R111" s="727"/>
    </row>
    <row r="112" spans="1:18" s="350" customFormat="1">
      <c r="A112" s="552" t="s">
        <v>690</v>
      </c>
      <c r="B112" s="414" t="s">
        <v>330</v>
      </c>
      <c r="C112" s="8"/>
      <c r="D112" s="549" t="s">
        <v>336</v>
      </c>
      <c r="E112" s="549" t="s">
        <v>89</v>
      </c>
      <c r="F112" s="551">
        <v>10.199999999999999</v>
      </c>
      <c r="G112" s="550" t="s">
        <v>47</v>
      </c>
      <c r="H112" s="716"/>
      <c r="I112" s="717">
        <v>1</v>
      </c>
      <c r="J112" s="718">
        <v>52.17</v>
      </c>
      <c r="K112" s="719">
        <f>IF(H112&gt;0,LVS_1.1_UR_MOSA*F112/H112,0)</f>
        <v>0</v>
      </c>
      <c r="L112" s="723"/>
      <c r="M112" s="723"/>
      <c r="N112" s="724"/>
      <c r="O112" s="724"/>
      <c r="P112" s="186">
        <f>F112*(J112+L112+N112)</f>
        <v>532.13400000000001</v>
      </c>
      <c r="Q112" s="722">
        <f>IFERROR(P112/H112,0)</f>
        <v>0</v>
      </c>
      <c r="R112" s="722">
        <f>IFERROR(ROUND(J112*K112+L112*M112+N112*O112,2),0)</f>
        <v>0</v>
      </c>
    </row>
    <row r="113" spans="1:18" s="92" customFormat="1" ht="14.85" customHeight="1">
      <c r="A113" s="507" t="s">
        <v>72</v>
      </c>
      <c r="B113" s="508" t="s">
        <v>87</v>
      </c>
      <c r="C113" s="7"/>
      <c r="D113" s="509"/>
      <c r="E113" s="510"/>
      <c r="F113" s="511">
        <f>SUM(F104:F112)</f>
        <v>289.10000000000002</v>
      </c>
      <c r="G113" s="508"/>
      <c r="H113" s="512"/>
      <c r="I113" s="512"/>
      <c r="J113" s="512"/>
      <c r="K113" s="512"/>
      <c r="L113" s="512"/>
      <c r="M113" s="512"/>
      <c r="N113" s="512"/>
      <c r="O113" s="512"/>
      <c r="P113" s="511">
        <f>SUM(P104:P112)</f>
        <v>13586.429999999998</v>
      </c>
      <c r="Q113" s="511">
        <f>SUM(Q104:Q112)</f>
        <v>0</v>
      </c>
      <c r="R113" s="511">
        <f>SUM(R104:R112)</f>
        <v>0</v>
      </c>
    </row>
    <row r="114" spans="1:18" s="292" customFormat="1">
      <c r="A114" s="487"/>
      <c r="B114" s="554" t="s">
        <v>309</v>
      </c>
      <c r="C114" s="7"/>
      <c r="D114" s="509" t="s">
        <v>1175</v>
      </c>
      <c r="E114" s="491"/>
      <c r="F114" s="492"/>
      <c r="G114" s="493"/>
      <c r="H114" s="493"/>
      <c r="I114" s="494"/>
      <c r="J114" s="494"/>
      <c r="K114" s="495"/>
      <c r="L114" s="491"/>
      <c r="M114" s="491"/>
      <c r="N114" s="491"/>
      <c r="O114" s="491"/>
      <c r="P114" s="491"/>
      <c r="Q114" s="491"/>
      <c r="R114" s="496"/>
    </row>
    <row r="115" spans="1:18" s="92" customFormat="1">
      <c r="A115" s="546"/>
      <c r="B115" s="554" t="s">
        <v>204</v>
      </c>
      <c r="C115" s="555"/>
      <c r="D115" s="728"/>
      <c r="E115" s="556"/>
      <c r="F115" s="510"/>
      <c r="G115" s="508"/>
      <c r="H115" s="712"/>
      <c r="I115" s="728"/>
      <c r="J115" s="713"/>
      <c r="K115" s="510"/>
      <c r="L115" s="714"/>
      <c r="M115" s="510"/>
      <c r="N115" s="714"/>
      <c r="O115" s="510"/>
      <c r="P115" s="510"/>
      <c r="Q115" s="509"/>
      <c r="R115" s="715"/>
    </row>
    <row r="116" spans="1:18" s="350" customFormat="1">
      <c r="A116" s="552" t="s">
        <v>691</v>
      </c>
      <c r="B116" s="414" t="s">
        <v>204</v>
      </c>
      <c r="C116" s="8"/>
      <c r="D116" s="549" t="s">
        <v>994</v>
      </c>
      <c r="E116" s="549" t="s">
        <v>995</v>
      </c>
      <c r="F116" s="551">
        <v>75.900000000000006</v>
      </c>
      <c r="G116" s="550" t="s">
        <v>47</v>
      </c>
      <c r="H116" s="716"/>
      <c r="I116" s="717">
        <v>3</v>
      </c>
      <c r="J116" s="718">
        <v>156.51</v>
      </c>
      <c r="K116" s="719">
        <f t="shared" ref="K116:K124" si="20">IF(H116&gt;0,LVS_1.1_UR_MOSA*F116/H116,0)</f>
        <v>0</v>
      </c>
      <c r="L116" s="723"/>
      <c r="M116" s="723"/>
      <c r="N116" s="724"/>
      <c r="O116" s="724"/>
      <c r="P116" s="186">
        <f t="shared" ref="P116:P124" si="21">F116*(J116+L116+N116)</f>
        <v>11879.109</v>
      </c>
      <c r="Q116" s="722">
        <f t="shared" ref="Q116:Q124" si="22">IFERROR(P116/H116,0)</f>
        <v>0</v>
      </c>
      <c r="R116" s="722">
        <f t="shared" ref="R116:R124" si="23">IFERROR(ROUND(J116*K116+L116*M116+N116*O116,2),0)</f>
        <v>0</v>
      </c>
    </row>
    <row r="117" spans="1:18" s="350" customFormat="1">
      <c r="A117" s="552" t="s">
        <v>692</v>
      </c>
      <c r="B117" s="414" t="s">
        <v>204</v>
      </c>
      <c r="C117" s="8"/>
      <c r="D117" s="549" t="s">
        <v>996</v>
      </c>
      <c r="E117" s="549" t="s">
        <v>995</v>
      </c>
      <c r="F117" s="551">
        <v>13.78</v>
      </c>
      <c r="G117" s="550" t="s">
        <v>48</v>
      </c>
      <c r="H117" s="716"/>
      <c r="I117" s="717">
        <v>3</v>
      </c>
      <c r="J117" s="718">
        <v>156.51</v>
      </c>
      <c r="K117" s="719">
        <f t="shared" si="20"/>
        <v>0</v>
      </c>
      <c r="L117" s="723"/>
      <c r="M117" s="723"/>
      <c r="N117" s="724"/>
      <c r="O117" s="724"/>
      <c r="P117" s="186">
        <f t="shared" si="21"/>
        <v>2156.7077999999997</v>
      </c>
      <c r="Q117" s="722">
        <f t="shared" si="22"/>
        <v>0</v>
      </c>
      <c r="R117" s="722">
        <f t="shared" si="23"/>
        <v>0</v>
      </c>
    </row>
    <row r="118" spans="1:18" s="350" customFormat="1">
      <c r="A118" s="552" t="s">
        <v>693</v>
      </c>
      <c r="B118" s="414" t="s">
        <v>204</v>
      </c>
      <c r="C118" s="8"/>
      <c r="D118" s="549" t="s">
        <v>997</v>
      </c>
      <c r="E118" s="549" t="s">
        <v>995</v>
      </c>
      <c r="F118" s="551">
        <v>122.34</v>
      </c>
      <c r="G118" s="550" t="s">
        <v>47</v>
      </c>
      <c r="H118" s="716"/>
      <c r="I118" s="717">
        <v>3</v>
      </c>
      <c r="J118" s="718">
        <v>156.51</v>
      </c>
      <c r="K118" s="719">
        <f t="shared" si="20"/>
        <v>0</v>
      </c>
      <c r="L118" s="723"/>
      <c r="M118" s="723"/>
      <c r="N118" s="724"/>
      <c r="O118" s="724"/>
      <c r="P118" s="186">
        <f t="shared" si="21"/>
        <v>19147.433399999998</v>
      </c>
      <c r="Q118" s="722">
        <f t="shared" si="22"/>
        <v>0</v>
      </c>
      <c r="R118" s="722">
        <f t="shared" si="23"/>
        <v>0</v>
      </c>
    </row>
    <row r="119" spans="1:18" s="350" customFormat="1">
      <c r="A119" s="552" t="s">
        <v>694</v>
      </c>
      <c r="B119" s="414" t="s">
        <v>204</v>
      </c>
      <c r="C119" s="8"/>
      <c r="D119" s="549" t="s">
        <v>998</v>
      </c>
      <c r="E119" s="549" t="s">
        <v>995</v>
      </c>
      <c r="F119" s="551">
        <v>87.01</v>
      </c>
      <c r="G119" s="550" t="s">
        <v>47</v>
      </c>
      <c r="H119" s="716"/>
      <c r="I119" s="717">
        <v>3</v>
      </c>
      <c r="J119" s="718">
        <v>156.51</v>
      </c>
      <c r="K119" s="719">
        <f t="shared" si="20"/>
        <v>0</v>
      </c>
      <c r="L119" s="723"/>
      <c r="M119" s="723"/>
      <c r="N119" s="724"/>
      <c r="O119" s="724"/>
      <c r="P119" s="186">
        <f t="shared" si="21"/>
        <v>13617.935100000001</v>
      </c>
      <c r="Q119" s="722">
        <f t="shared" si="22"/>
        <v>0</v>
      </c>
      <c r="R119" s="722">
        <f t="shared" si="23"/>
        <v>0</v>
      </c>
    </row>
    <row r="120" spans="1:18" s="350" customFormat="1" ht="24">
      <c r="A120" s="552" t="s">
        <v>695</v>
      </c>
      <c r="B120" s="414" t="s">
        <v>204</v>
      </c>
      <c r="C120" s="8"/>
      <c r="D120" s="549" t="s">
        <v>1312</v>
      </c>
      <c r="E120" s="549" t="s">
        <v>995</v>
      </c>
      <c r="F120" s="551">
        <v>53.69</v>
      </c>
      <c r="G120" s="550" t="s">
        <v>47</v>
      </c>
      <c r="H120" s="716"/>
      <c r="I120" s="717">
        <v>3</v>
      </c>
      <c r="J120" s="718">
        <v>156.51</v>
      </c>
      <c r="K120" s="719">
        <f t="shared" si="20"/>
        <v>0</v>
      </c>
      <c r="L120" s="723"/>
      <c r="M120" s="723"/>
      <c r="N120" s="724"/>
      <c r="O120" s="724"/>
      <c r="P120" s="186">
        <f t="shared" si="21"/>
        <v>8403.0218999999997</v>
      </c>
      <c r="Q120" s="722">
        <f t="shared" si="22"/>
        <v>0</v>
      </c>
      <c r="R120" s="722">
        <f t="shared" si="23"/>
        <v>0</v>
      </c>
    </row>
    <row r="121" spans="1:18" s="350" customFormat="1">
      <c r="A121" s="552" t="s">
        <v>991</v>
      </c>
      <c r="B121" s="414" t="s">
        <v>311</v>
      </c>
      <c r="C121" s="8"/>
      <c r="D121" s="549" t="s">
        <v>999</v>
      </c>
      <c r="E121" s="549" t="s">
        <v>995</v>
      </c>
      <c r="F121" s="551">
        <v>94.11</v>
      </c>
      <c r="G121" s="550" t="s">
        <v>47</v>
      </c>
      <c r="H121" s="716"/>
      <c r="I121" s="717">
        <v>3</v>
      </c>
      <c r="J121" s="718">
        <v>156.51</v>
      </c>
      <c r="K121" s="719">
        <f t="shared" si="20"/>
        <v>0</v>
      </c>
      <c r="L121" s="723"/>
      <c r="M121" s="723"/>
      <c r="N121" s="724"/>
      <c r="O121" s="724"/>
      <c r="P121" s="186">
        <f t="shared" si="21"/>
        <v>14729.156099999998</v>
      </c>
      <c r="Q121" s="722">
        <f t="shared" si="22"/>
        <v>0</v>
      </c>
      <c r="R121" s="722">
        <f t="shared" si="23"/>
        <v>0</v>
      </c>
    </row>
    <row r="122" spans="1:18" s="350" customFormat="1">
      <c r="A122" s="552" t="s">
        <v>992</v>
      </c>
      <c r="B122" s="414" t="s">
        <v>204</v>
      </c>
      <c r="C122" s="8"/>
      <c r="D122" s="549" t="s">
        <v>1000</v>
      </c>
      <c r="E122" s="549" t="s">
        <v>995</v>
      </c>
      <c r="F122" s="551">
        <v>54.9</v>
      </c>
      <c r="G122" s="550" t="s">
        <v>47</v>
      </c>
      <c r="H122" s="716"/>
      <c r="I122" s="717">
        <v>3</v>
      </c>
      <c r="J122" s="718">
        <v>156.51</v>
      </c>
      <c r="K122" s="719">
        <f t="shared" si="20"/>
        <v>0</v>
      </c>
      <c r="L122" s="723"/>
      <c r="M122" s="723"/>
      <c r="N122" s="724"/>
      <c r="O122" s="724"/>
      <c r="P122" s="186">
        <f t="shared" si="21"/>
        <v>8592.3989999999994</v>
      </c>
      <c r="Q122" s="722">
        <f t="shared" si="22"/>
        <v>0</v>
      </c>
      <c r="R122" s="722">
        <f t="shared" si="23"/>
        <v>0</v>
      </c>
    </row>
    <row r="123" spans="1:18" s="350" customFormat="1" ht="24">
      <c r="A123" s="552" t="s">
        <v>993</v>
      </c>
      <c r="B123" s="414" t="s">
        <v>204</v>
      </c>
      <c r="C123" s="8"/>
      <c r="D123" s="549" t="s">
        <v>1313</v>
      </c>
      <c r="E123" s="549" t="s">
        <v>995</v>
      </c>
      <c r="F123" s="551">
        <v>6.73</v>
      </c>
      <c r="G123" s="550" t="s">
        <v>47</v>
      </c>
      <c r="H123" s="716"/>
      <c r="I123" s="717">
        <v>3</v>
      </c>
      <c r="J123" s="718">
        <v>156.51</v>
      </c>
      <c r="K123" s="719">
        <f t="shared" ref="K123" si="24">IF(H123&gt;0,LVS_1.1_UR_MOSA*F123/H123,0)</f>
        <v>0</v>
      </c>
      <c r="L123" s="723"/>
      <c r="M123" s="723"/>
      <c r="N123" s="724"/>
      <c r="O123" s="724"/>
      <c r="P123" s="186">
        <f t="shared" ref="P123" si="25">F123*(J123+L123+N123)</f>
        <v>1053.3123000000001</v>
      </c>
      <c r="Q123" s="722">
        <f t="shared" ref="Q123" si="26">IFERROR(P123/H123,0)</f>
        <v>0</v>
      </c>
      <c r="R123" s="722">
        <f t="shared" ref="R123" si="27">IFERROR(ROUND(J123*K123+L123*M123+N123*O123,2),0)</f>
        <v>0</v>
      </c>
    </row>
    <row r="124" spans="1:18" s="350" customFormat="1">
      <c r="A124" s="552" t="s">
        <v>1034</v>
      </c>
      <c r="B124" s="414" t="s">
        <v>1317</v>
      </c>
      <c r="C124" s="8"/>
      <c r="D124" s="549" t="s">
        <v>310</v>
      </c>
      <c r="E124" s="549" t="s">
        <v>172</v>
      </c>
      <c r="F124" s="551" t="s">
        <v>1318</v>
      </c>
      <c r="G124" s="550" t="s">
        <v>47</v>
      </c>
      <c r="H124" s="716"/>
      <c r="I124" s="717">
        <v>3</v>
      </c>
      <c r="J124" s="718">
        <v>156.51</v>
      </c>
      <c r="K124" s="719">
        <f t="shared" si="20"/>
        <v>0</v>
      </c>
      <c r="L124" s="723"/>
      <c r="M124" s="723"/>
      <c r="N124" s="724"/>
      <c r="O124" s="724"/>
      <c r="P124" s="186">
        <f t="shared" si="21"/>
        <v>56459.417399999998</v>
      </c>
      <c r="Q124" s="722">
        <f t="shared" si="22"/>
        <v>0</v>
      </c>
      <c r="R124" s="722">
        <f t="shared" si="23"/>
        <v>0</v>
      </c>
    </row>
    <row r="125" spans="1:18" s="92" customFormat="1" ht="14.85" customHeight="1">
      <c r="A125" s="507" t="s">
        <v>72</v>
      </c>
      <c r="B125" s="508" t="s">
        <v>87</v>
      </c>
      <c r="C125" s="7"/>
      <c r="D125" s="509"/>
      <c r="E125" s="510"/>
      <c r="F125" s="511">
        <f>SUM(F116:F124)</f>
        <v>508.46000000000004</v>
      </c>
      <c r="G125" s="508"/>
      <c r="H125" s="512"/>
      <c r="I125" s="512"/>
      <c r="J125" s="512"/>
      <c r="K125" s="512"/>
      <c r="L125" s="512"/>
      <c r="M125" s="512"/>
      <c r="N125" s="512"/>
      <c r="O125" s="512"/>
      <c r="P125" s="511">
        <f>SUM(P116:P124)</f>
        <v>136038.492</v>
      </c>
      <c r="Q125" s="511">
        <f>SUM(Q116:Q124)</f>
        <v>0</v>
      </c>
      <c r="R125" s="511">
        <f>SUM(R116:R124)</f>
        <v>0</v>
      </c>
    </row>
    <row r="126" spans="1:18" s="92" customFormat="1">
      <c r="A126" s="729"/>
      <c r="B126" s="554" t="s">
        <v>312</v>
      </c>
      <c r="C126" s="555"/>
      <c r="D126" s="730"/>
      <c r="E126" s="556"/>
      <c r="F126" s="510"/>
      <c r="G126" s="508"/>
      <c r="H126" s="712"/>
      <c r="I126" s="712"/>
      <c r="J126" s="713"/>
      <c r="K126" s="510"/>
      <c r="L126" s="714"/>
      <c r="M126" s="510"/>
      <c r="N126" s="714"/>
      <c r="O126" s="510"/>
      <c r="P126" s="510"/>
      <c r="Q126" s="509"/>
      <c r="R126" s="715"/>
    </row>
    <row r="127" spans="1:18" s="350" customFormat="1">
      <c r="A127" s="552" t="s">
        <v>696</v>
      </c>
      <c r="B127" s="414" t="s">
        <v>312</v>
      </c>
      <c r="C127" s="8"/>
      <c r="D127" s="549" t="s">
        <v>313</v>
      </c>
      <c r="E127" s="549" t="s">
        <v>287</v>
      </c>
      <c r="F127" s="551">
        <v>47.67</v>
      </c>
      <c r="G127" s="550" t="s">
        <v>47</v>
      </c>
      <c r="H127" s="716"/>
      <c r="I127" s="717" t="s">
        <v>1001</v>
      </c>
      <c r="J127" s="718">
        <v>134.66</v>
      </c>
      <c r="K127" s="719">
        <f>IF(H127&gt;0,LVS_1.1_UR_MOSA*F127/H127,0)</f>
        <v>0</v>
      </c>
      <c r="L127" s="723"/>
      <c r="M127" s="723"/>
      <c r="N127" s="724"/>
      <c r="O127" s="724"/>
      <c r="P127" s="186">
        <f>F127*(J127+L127+N127)</f>
        <v>6419.2421999999997</v>
      </c>
      <c r="Q127" s="722">
        <f>IFERROR(P127/H127,0)</f>
        <v>0</v>
      </c>
      <c r="R127" s="722">
        <f>IFERROR(ROUND(J127*K127+L127*M127+N127*O127,2),0)</f>
        <v>0</v>
      </c>
    </row>
    <row r="128" spans="1:18" s="350" customFormat="1">
      <c r="A128" s="552" t="s">
        <v>697</v>
      </c>
      <c r="B128" s="414" t="s">
        <v>312</v>
      </c>
      <c r="C128" s="8"/>
      <c r="D128" s="549" t="s">
        <v>314</v>
      </c>
      <c r="E128" s="549" t="s">
        <v>315</v>
      </c>
      <c r="F128" s="551">
        <v>37.61</v>
      </c>
      <c r="G128" s="550" t="s">
        <v>47</v>
      </c>
      <c r="H128" s="716"/>
      <c r="I128" s="717" t="s">
        <v>1001</v>
      </c>
      <c r="J128" s="718">
        <v>134.66</v>
      </c>
      <c r="K128" s="719">
        <f>IF(H128&gt;0,LVS_1.1_UR_MOSA*F128/H128,0)</f>
        <v>0</v>
      </c>
      <c r="L128" s="723"/>
      <c r="M128" s="723"/>
      <c r="N128" s="724"/>
      <c r="O128" s="724"/>
      <c r="P128" s="186">
        <f>F128*(J128+L128+N128)</f>
        <v>5064.5626000000002</v>
      </c>
      <c r="Q128" s="722">
        <f>IFERROR(P128/H128,0)</f>
        <v>0</v>
      </c>
      <c r="R128" s="722">
        <f>IFERROR(ROUND(J128*K128+L128*M128+N128*O128,2),0)</f>
        <v>0</v>
      </c>
    </row>
    <row r="129" spans="1:18" s="92" customFormat="1" ht="14.85" customHeight="1">
      <c r="A129" s="507" t="s">
        <v>72</v>
      </c>
      <c r="B129" s="508" t="s">
        <v>87</v>
      </c>
      <c r="C129" s="7"/>
      <c r="D129" s="509"/>
      <c r="E129" s="510"/>
      <c r="F129" s="511">
        <f>SUM(F127:F128)</f>
        <v>85.28</v>
      </c>
      <c r="G129" s="508"/>
      <c r="H129" s="512"/>
      <c r="I129" s="512"/>
      <c r="J129" s="512"/>
      <c r="K129" s="512"/>
      <c r="L129" s="512"/>
      <c r="M129" s="512"/>
      <c r="N129" s="512"/>
      <c r="O129" s="512"/>
      <c r="P129" s="511">
        <f>SUM(P127:P128)</f>
        <v>11483.8048</v>
      </c>
      <c r="Q129" s="511">
        <f>SUM(Q127:Q128)</f>
        <v>0</v>
      </c>
      <c r="R129" s="511">
        <f>SUM(R127:R128)</f>
        <v>0</v>
      </c>
    </row>
    <row r="130" spans="1:18" s="92" customFormat="1">
      <c r="A130" s="546"/>
      <c r="B130" s="554" t="s">
        <v>318</v>
      </c>
      <c r="C130" s="555"/>
      <c r="D130" s="730"/>
      <c r="E130" s="556"/>
      <c r="F130" s="510"/>
      <c r="G130" s="508"/>
      <c r="H130" s="712"/>
      <c r="I130" s="712"/>
      <c r="J130" s="713"/>
      <c r="K130" s="510"/>
      <c r="L130" s="714"/>
      <c r="M130" s="510"/>
      <c r="N130" s="714"/>
      <c r="O130" s="510"/>
      <c r="P130" s="510"/>
      <c r="Q130" s="509"/>
      <c r="R130" s="715"/>
    </row>
    <row r="131" spans="1:18" s="350" customFormat="1">
      <c r="A131" s="552" t="s">
        <v>698</v>
      </c>
      <c r="B131" s="414" t="s">
        <v>316</v>
      </c>
      <c r="C131" s="8"/>
      <c r="D131" s="549" t="s">
        <v>310</v>
      </c>
      <c r="E131" s="549" t="s">
        <v>177</v>
      </c>
      <c r="F131" s="551">
        <v>160</v>
      </c>
      <c r="G131" s="550" t="s">
        <v>47</v>
      </c>
      <c r="H131" s="716"/>
      <c r="I131" s="717" t="s">
        <v>1001</v>
      </c>
      <c r="J131" s="718">
        <v>134.66</v>
      </c>
      <c r="K131" s="719">
        <f>IF(H131&gt;0,LVS_1.1_UR_MOSA*F131/H131,0)</f>
        <v>0</v>
      </c>
      <c r="L131" s="723"/>
      <c r="M131" s="723"/>
      <c r="N131" s="724"/>
      <c r="O131" s="724"/>
      <c r="P131" s="186">
        <f>F131*(J131+L131+N131)</f>
        <v>21545.599999999999</v>
      </c>
      <c r="Q131" s="722">
        <f>IFERROR(P131/H131,0)</f>
        <v>0</v>
      </c>
      <c r="R131" s="722">
        <f>IFERROR(ROUND(J131*K131+L131*M131+N131*O131,2),0)</f>
        <v>0</v>
      </c>
    </row>
    <row r="132" spans="1:18" s="350" customFormat="1">
      <c r="A132" s="552" t="s">
        <v>699</v>
      </c>
      <c r="B132" s="414" t="s">
        <v>316</v>
      </c>
      <c r="C132" s="8"/>
      <c r="D132" s="549" t="s">
        <v>317</v>
      </c>
      <c r="E132" s="549" t="s">
        <v>177</v>
      </c>
      <c r="F132" s="551">
        <v>9.282</v>
      </c>
      <c r="G132" s="550" t="s">
        <v>48</v>
      </c>
      <c r="H132" s="716"/>
      <c r="I132" s="717" t="s">
        <v>1001</v>
      </c>
      <c r="J132" s="718">
        <v>134.66</v>
      </c>
      <c r="K132" s="719">
        <f>IF(H132&gt;0,LVS_1.1_UR_MOSA*F132/H132,0)</f>
        <v>0</v>
      </c>
      <c r="L132" s="723"/>
      <c r="M132" s="723"/>
      <c r="N132" s="724"/>
      <c r="O132" s="724"/>
      <c r="P132" s="186">
        <f>F132*(J132+L132+N132)</f>
        <v>1249.9141199999999</v>
      </c>
      <c r="Q132" s="722">
        <f>IFERROR(P132/H132,0)</f>
        <v>0</v>
      </c>
      <c r="R132" s="722">
        <f>IFERROR(ROUND(J132*K132+L132*M132+N132*O132,2),0)</f>
        <v>0</v>
      </c>
    </row>
    <row r="133" spans="1:18" s="350" customFormat="1">
      <c r="A133" s="552" t="s">
        <v>700</v>
      </c>
      <c r="B133" s="414" t="s">
        <v>318</v>
      </c>
      <c r="C133" s="8"/>
      <c r="D133" s="549" t="s">
        <v>310</v>
      </c>
      <c r="E133" s="549" t="s">
        <v>177</v>
      </c>
      <c r="F133" s="551">
        <v>100</v>
      </c>
      <c r="G133" s="550" t="s">
        <v>47</v>
      </c>
      <c r="H133" s="716"/>
      <c r="I133" s="717" t="s">
        <v>1001</v>
      </c>
      <c r="J133" s="718">
        <v>134.66</v>
      </c>
      <c r="K133" s="719">
        <f>IF(H133&gt;0,LVS_1.1_UR_MOSA*F133/H133,0)</f>
        <v>0</v>
      </c>
      <c r="L133" s="723"/>
      <c r="M133" s="723"/>
      <c r="N133" s="724"/>
      <c r="O133" s="724"/>
      <c r="P133" s="186">
        <f>F133*(J133+L133+N133)</f>
        <v>13466</v>
      </c>
      <c r="Q133" s="722">
        <f>IFERROR(P133/H133,0)</f>
        <v>0</v>
      </c>
      <c r="R133" s="722">
        <f>IFERROR(ROUND(J133*K133+L133*M133+N133*O133,2),0)</f>
        <v>0</v>
      </c>
    </row>
    <row r="134" spans="1:18" s="350" customFormat="1">
      <c r="A134" s="552" t="s">
        <v>701</v>
      </c>
      <c r="B134" s="414" t="s">
        <v>318</v>
      </c>
      <c r="C134" s="8"/>
      <c r="D134" s="549" t="s">
        <v>310</v>
      </c>
      <c r="E134" s="549" t="s">
        <v>177</v>
      </c>
      <c r="F134" s="551">
        <v>56</v>
      </c>
      <c r="G134" s="550" t="s">
        <v>47</v>
      </c>
      <c r="H134" s="716"/>
      <c r="I134" s="717" t="s">
        <v>1001</v>
      </c>
      <c r="J134" s="718">
        <v>134.66</v>
      </c>
      <c r="K134" s="719">
        <f>IF(H134&gt;0,LVS_1.1_UR_MOSA*F134/H134,0)</f>
        <v>0</v>
      </c>
      <c r="L134" s="723"/>
      <c r="M134" s="723"/>
      <c r="N134" s="724"/>
      <c r="O134" s="724"/>
      <c r="P134" s="186">
        <f>F134*(J134+L134+N134)</f>
        <v>7540.96</v>
      </c>
      <c r="Q134" s="722">
        <f>IFERROR(P134/H134,0)</f>
        <v>0</v>
      </c>
      <c r="R134" s="722">
        <f>IFERROR(ROUND(J134*K134+L134*M134+N134*O134,2),0)</f>
        <v>0</v>
      </c>
    </row>
    <row r="135" spans="1:18" s="350" customFormat="1">
      <c r="A135" s="552" t="s">
        <v>702</v>
      </c>
      <c r="B135" s="414" t="s">
        <v>318</v>
      </c>
      <c r="C135" s="8"/>
      <c r="D135" s="549" t="s">
        <v>319</v>
      </c>
      <c r="E135" s="549" t="s">
        <v>177</v>
      </c>
      <c r="F135" s="551">
        <v>5.0372000000000003</v>
      </c>
      <c r="G135" s="550" t="s">
        <v>48</v>
      </c>
      <c r="H135" s="716"/>
      <c r="I135" s="717" t="s">
        <v>1001</v>
      </c>
      <c r="J135" s="718">
        <v>134.66</v>
      </c>
      <c r="K135" s="719">
        <f>IF(H135&gt;0,LVS_1.1_UR_MOSA*F135/H135,0)</f>
        <v>0</v>
      </c>
      <c r="L135" s="723"/>
      <c r="M135" s="723"/>
      <c r="N135" s="724"/>
      <c r="O135" s="724"/>
      <c r="P135" s="186">
        <f>F135*(J135+L135+N135)</f>
        <v>678.30935199999999</v>
      </c>
      <c r="Q135" s="722">
        <f>IFERROR(P135/H135,0)</f>
        <v>0</v>
      </c>
      <c r="R135" s="722">
        <f>IFERROR(ROUND(J135*K135+L135*M135+N135*O135,2),0)</f>
        <v>0</v>
      </c>
    </row>
    <row r="136" spans="1:18" s="92" customFormat="1" ht="14.85" customHeight="1">
      <c r="A136" s="507" t="s">
        <v>72</v>
      </c>
      <c r="B136" s="508" t="s">
        <v>87</v>
      </c>
      <c r="C136" s="7"/>
      <c r="D136" s="509"/>
      <c r="E136" s="510"/>
      <c r="F136" s="511">
        <f>SUM(F131:F135)</f>
        <v>330.31920000000002</v>
      </c>
      <c r="G136" s="508"/>
      <c r="H136" s="512"/>
      <c r="I136" s="512"/>
      <c r="J136" s="512"/>
      <c r="K136" s="512"/>
      <c r="L136" s="512"/>
      <c r="M136" s="512"/>
      <c r="N136" s="512"/>
      <c r="O136" s="512"/>
      <c r="P136" s="511">
        <f>SUM(P131:P135)</f>
        <v>44480.783471999996</v>
      </c>
      <c r="Q136" s="511">
        <f>SUM(Q131:Q135)</f>
        <v>0</v>
      </c>
      <c r="R136" s="511">
        <f>SUM(R131:R135)</f>
        <v>0</v>
      </c>
    </row>
    <row r="137" spans="1:18" s="92" customFormat="1">
      <c r="A137" s="546"/>
      <c r="B137" s="554" t="s">
        <v>320</v>
      </c>
      <c r="C137" s="555"/>
      <c r="D137" s="730"/>
      <c r="E137" s="556"/>
      <c r="F137" s="510"/>
      <c r="G137" s="508"/>
      <c r="H137" s="712"/>
      <c r="I137" s="712"/>
      <c r="J137" s="713"/>
      <c r="K137" s="510"/>
      <c r="L137" s="714"/>
      <c r="M137" s="510"/>
      <c r="N137" s="714"/>
      <c r="O137" s="510"/>
      <c r="P137" s="510"/>
      <c r="Q137" s="509"/>
      <c r="R137" s="715"/>
    </row>
    <row r="138" spans="1:18" s="350" customFormat="1">
      <c r="A138" s="552" t="s">
        <v>703</v>
      </c>
      <c r="B138" s="414" t="s">
        <v>320</v>
      </c>
      <c r="C138" s="8"/>
      <c r="D138" s="549" t="s">
        <v>310</v>
      </c>
      <c r="E138" s="549" t="s">
        <v>321</v>
      </c>
      <c r="F138" s="551">
        <v>77</v>
      </c>
      <c r="G138" s="550" t="s">
        <v>47</v>
      </c>
      <c r="H138" s="716"/>
      <c r="I138" s="717" t="s">
        <v>1001</v>
      </c>
      <c r="J138" s="718">
        <v>134.66</v>
      </c>
      <c r="K138" s="719">
        <f>IF(H138&gt;0,LVS_1.1_UR_MOSA*F138/H138,0)</f>
        <v>0</v>
      </c>
      <c r="L138" s="723"/>
      <c r="M138" s="723"/>
      <c r="N138" s="724"/>
      <c r="O138" s="724"/>
      <c r="P138" s="186">
        <f>F138*(J138+L138+N138)</f>
        <v>10368.82</v>
      </c>
      <c r="Q138" s="722">
        <f>IFERROR(P138/H138,0)</f>
        <v>0</v>
      </c>
      <c r="R138" s="722">
        <f>IFERROR(ROUND(J138*K138+L138*M138+N138*O138,2),0)</f>
        <v>0</v>
      </c>
    </row>
    <row r="139" spans="1:18" s="350" customFormat="1">
      <c r="A139" s="552" t="s">
        <v>704</v>
      </c>
      <c r="B139" s="414" t="s">
        <v>320</v>
      </c>
      <c r="C139" s="8"/>
      <c r="D139" s="549" t="s">
        <v>209</v>
      </c>
      <c r="E139" s="549" t="s">
        <v>321</v>
      </c>
      <c r="F139" s="551">
        <v>14</v>
      </c>
      <c r="G139" s="550" t="s">
        <v>48</v>
      </c>
      <c r="H139" s="716"/>
      <c r="I139" s="717" t="s">
        <v>1001</v>
      </c>
      <c r="J139" s="718">
        <v>134.66</v>
      </c>
      <c r="K139" s="719">
        <f>IF(H139&gt;0,LVS_1.1_UR_MOSA*F139/H139,0)</f>
        <v>0</v>
      </c>
      <c r="L139" s="723"/>
      <c r="M139" s="723"/>
      <c r="N139" s="724"/>
      <c r="O139" s="724"/>
      <c r="P139" s="186">
        <f>F139*(J139+L139+N139)</f>
        <v>1885.24</v>
      </c>
      <c r="Q139" s="722">
        <f>IFERROR(P139/H139,0)</f>
        <v>0</v>
      </c>
      <c r="R139" s="722">
        <f>IFERROR(ROUND(J139*K139+L139*M139+N139*O139,2),0)</f>
        <v>0</v>
      </c>
    </row>
    <row r="140" spans="1:18" s="92" customFormat="1" ht="14.85" customHeight="1">
      <c r="A140" s="507" t="s">
        <v>72</v>
      </c>
      <c r="B140" s="508" t="s">
        <v>87</v>
      </c>
      <c r="C140" s="7"/>
      <c r="D140" s="509"/>
      <c r="E140" s="510"/>
      <c r="F140" s="511">
        <f>SUM(F138:F139)</f>
        <v>91</v>
      </c>
      <c r="G140" s="508"/>
      <c r="H140" s="512"/>
      <c r="I140" s="512"/>
      <c r="J140" s="512"/>
      <c r="K140" s="512"/>
      <c r="L140" s="512"/>
      <c r="M140" s="512"/>
      <c r="N140" s="512"/>
      <c r="O140" s="512"/>
      <c r="P140" s="511">
        <f>SUM(P138:P139)</f>
        <v>12254.06</v>
      </c>
      <c r="Q140" s="511">
        <f>SUM(Q138:Q139)</f>
        <v>0</v>
      </c>
      <c r="R140" s="511">
        <f>SUM(R138:R139)</f>
        <v>0</v>
      </c>
    </row>
    <row r="141" spans="1:18" s="92" customFormat="1">
      <c r="A141" s="546"/>
      <c r="B141" s="554" t="s">
        <v>322</v>
      </c>
      <c r="C141" s="555"/>
      <c r="D141" s="730"/>
      <c r="E141" s="556"/>
      <c r="F141" s="510"/>
      <c r="G141" s="508"/>
      <c r="H141" s="712"/>
      <c r="I141" s="712"/>
      <c r="J141" s="713"/>
      <c r="K141" s="510"/>
      <c r="L141" s="714"/>
      <c r="M141" s="510"/>
      <c r="N141" s="714"/>
      <c r="O141" s="510"/>
      <c r="P141" s="510"/>
      <c r="Q141" s="509"/>
      <c r="R141" s="715"/>
    </row>
    <row r="142" spans="1:18" s="350" customFormat="1">
      <c r="A142" s="552" t="s">
        <v>707</v>
      </c>
      <c r="B142" s="414" t="s">
        <v>322</v>
      </c>
      <c r="C142" s="8"/>
      <c r="D142" s="549" t="s">
        <v>239</v>
      </c>
      <c r="E142" s="549" t="s">
        <v>84</v>
      </c>
      <c r="F142" s="551">
        <v>2.27</v>
      </c>
      <c r="G142" s="550" t="s">
        <v>51</v>
      </c>
      <c r="H142" s="716"/>
      <c r="I142" s="717" t="s">
        <v>1001</v>
      </c>
      <c r="J142" s="718">
        <v>134.66</v>
      </c>
      <c r="K142" s="719">
        <f>IF(H142&gt;0,LVS_1.1_UR_MOSA*F142/H142,0)</f>
        <v>0</v>
      </c>
      <c r="L142" s="723"/>
      <c r="M142" s="723"/>
      <c r="N142" s="724"/>
      <c r="O142" s="724"/>
      <c r="P142" s="186">
        <f>F142*(J142+L142+N142)</f>
        <v>305.6782</v>
      </c>
      <c r="Q142" s="722">
        <f>IFERROR(P142/H142,0)</f>
        <v>0</v>
      </c>
      <c r="R142" s="722">
        <f>IFERROR(ROUND(J142*K142+L142*M142+N142*O142,2),0)</f>
        <v>0</v>
      </c>
    </row>
    <row r="143" spans="1:18" s="92" customFormat="1" ht="14.85" customHeight="1">
      <c r="A143" s="507" t="s">
        <v>72</v>
      </c>
      <c r="B143" s="508" t="s">
        <v>87</v>
      </c>
      <c r="C143" s="7"/>
      <c r="D143" s="509"/>
      <c r="E143" s="510"/>
      <c r="F143" s="511">
        <f>SUM(F142)</f>
        <v>2.27</v>
      </c>
      <c r="G143" s="508"/>
      <c r="H143" s="512"/>
      <c r="I143" s="512"/>
      <c r="J143" s="512"/>
      <c r="K143" s="512"/>
      <c r="L143" s="512"/>
      <c r="M143" s="512"/>
      <c r="N143" s="512"/>
      <c r="O143" s="512"/>
      <c r="P143" s="511">
        <f>SUM(P142)</f>
        <v>305.6782</v>
      </c>
      <c r="Q143" s="511">
        <f>SUM(Q142)</f>
        <v>0</v>
      </c>
      <c r="R143" s="511">
        <f>SUM(R142)</f>
        <v>0</v>
      </c>
    </row>
    <row r="144" spans="1:18" s="92" customFormat="1">
      <c r="A144" s="546"/>
      <c r="B144" s="554" t="s">
        <v>323</v>
      </c>
      <c r="C144" s="555"/>
      <c r="D144" s="730"/>
      <c r="E144" s="556"/>
      <c r="F144" s="510"/>
      <c r="G144" s="508"/>
      <c r="H144" s="712"/>
      <c r="I144" s="712"/>
      <c r="J144" s="713"/>
      <c r="K144" s="510"/>
      <c r="L144" s="714"/>
      <c r="M144" s="510"/>
      <c r="N144" s="714"/>
      <c r="O144" s="510"/>
      <c r="P144" s="510"/>
      <c r="Q144" s="509"/>
      <c r="R144" s="715"/>
    </row>
    <row r="145" spans="1:18" s="350" customFormat="1">
      <c r="A145" s="552" t="s">
        <v>708</v>
      </c>
      <c r="B145" s="414" t="s">
        <v>323</v>
      </c>
      <c r="C145" s="8"/>
      <c r="D145" s="549" t="s">
        <v>324</v>
      </c>
      <c r="E145" s="549" t="s">
        <v>188</v>
      </c>
      <c r="F145" s="551">
        <v>56.15</v>
      </c>
      <c r="G145" s="550" t="s">
        <v>47</v>
      </c>
      <c r="H145" s="716"/>
      <c r="I145" s="717" t="s">
        <v>1001</v>
      </c>
      <c r="J145" s="718">
        <v>134.66</v>
      </c>
      <c r="K145" s="719">
        <f>IF(H145&gt;0,LVS_1.1_UR_MOSA*F145/H145,0)</f>
        <v>0</v>
      </c>
      <c r="L145" s="723"/>
      <c r="M145" s="723"/>
      <c r="N145" s="724"/>
      <c r="O145" s="724"/>
      <c r="P145" s="186">
        <f>F145*(J145+L145+N145)</f>
        <v>7561.1589999999997</v>
      </c>
      <c r="Q145" s="722">
        <f>IFERROR(P145/H145,0)</f>
        <v>0</v>
      </c>
      <c r="R145" s="722">
        <f>IFERROR(ROUND(J145*K145+L145*M145+N145*O145,2),0)</f>
        <v>0</v>
      </c>
    </row>
    <row r="146" spans="1:18" s="350" customFormat="1">
      <c r="A146" s="552" t="s">
        <v>709</v>
      </c>
      <c r="B146" s="414" t="s">
        <v>323</v>
      </c>
      <c r="C146" s="8"/>
      <c r="D146" s="549" t="s">
        <v>239</v>
      </c>
      <c r="E146" s="549" t="s">
        <v>84</v>
      </c>
      <c r="F146" s="551">
        <v>2.25</v>
      </c>
      <c r="G146" s="550" t="s">
        <v>51</v>
      </c>
      <c r="H146" s="716"/>
      <c r="I146" s="717">
        <v>3</v>
      </c>
      <c r="J146" s="718">
        <v>156.51</v>
      </c>
      <c r="K146" s="719">
        <f>IF(H146&gt;0,LVS_1.1_UR_MOSA*F146/H146,0)</f>
        <v>0</v>
      </c>
      <c r="L146" s="723"/>
      <c r="M146" s="723"/>
      <c r="N146" s="724"/>
      <c r="O146" s="724"/>
      <c r="P146" s="186">
        <f>F146*(J146+L146+N146)</f>
        <v>352.14749999999998</v>
      </c>
      <c r="Q146" s="722">
        <f>IFERROR(P146/H146,0)</f>
        <v>0</v>
      </c>
      <c r="R146" s="722">
        <f>IFERROR(ROUND(J146*K146+L146*M146+N146*O146,2),0)</f>
        <v>0</v>
      </c>
    </row>
    <row r="147" spans="1:18" s="92" customFormat="1" ht="14.85" customHeight="1">
      <c r="A147" s="507" t="s">
        <v>72</v>
      </c>
      <c r="B147" s="508" t="s">
        <v>87</v>
      </c>
      <c r="C147" s="7"/>
      <c r="D147" s="509"/>
      <c r="E147" s="510"/>
      <c r="F147" s="511">
        <f>SUM(F145:F146)</f>
        <v>58.4</v>
      </c>
      <c r="G147" s="508"/>
      <c r="H147" s="512"/>
      <c r="I147" s="512"/>
      <c r="J147" s="512"/>
      <c r="K147" s="512"/>
      <c r="L147" s="512"/>
      <c r="M147" s="512"/>
      <c r="N147" s="512"/>
      <c r="O147" s="512"/>
      <c r="P147" s="511">
        <f>SUM(P145:P146)</f>
        <v>7913.3064999999997</v>
      </c>
      <c r="Q147" s="511">
        <f>SUM(Q145:Q146)</f>
        <v>0</v>
      </c>
      <c r="R147" s="511">
        <f>SUM(R145:R146)</f>
        <v>0</v>
      </c>
    </row>
    <row r="148" spans="1:18" s="92" customFormat="1">
      <c r="A148" s="546"/>
      <c r="B148" s="554" t="s">
        <v>325</v>
      </c>
      <c r="C148" s="555"/>
      <c r="D148" s="730"/>
      <c r="E148" s="556"/>
      <c r="F148" s="510"/>
      <c r="G148" s="508"/>
      <c r="H148" s="712"/>
      <c r="I148" s="712"/>
      <c r="J148" s="713"/>
      <c r="K148" s="510"/>
      <c r="L148" s="714"/>
      <c r="M148" s="510"/>
      <c r="N148" s="714"/>
      <c r="O148" s="510"/>
      <c r="P148" s="510"/>
      <c r="Q148" s="509"/>
      <c r="R148" s="715"/>
    </row>
    <row r="149" spans="1:18" s="350" customFormat="1">
      <c r="A149" s="552" t="s">
        <v>710</v>
      </c>
      <c r="B149" s="414" t="s">
        <v>325</v>
      </c>
      <c r="C149" s="8"/>
      <c r="D149" s="549" t="s">
        <v>326</v>
      </c>
      <c r="E149" s="549" t="s">
        <v>327</v>
      </c>
      <c r="F149" s="551">
        <v>25.81</v>
      </c>
      <c r="G149" s="550" t="s">
        <v>47</v>
      </c>
      <c r="H149" s="716"/>
      <c r="I149" s="717" t="s">
        <v>1001</v>
      </c>
      <c r="J149" s="718">
        <v>134.66</v>
      </c>
      <c r="K149" s="719">
        <f>IF(H149&gt;0,LVS_1.1_UR_MOSA*F149/H149,0)</f>
        <v>0</v>
      </c>
      <c r="L149" s="723"/>
      <c r="M149" s="723"/>
      <c r="N149" s="724"/>
      <c r="O149" s="724"/>
      <c r="P149" s="186">
        <f>F149*(J149+L149+N149)</f>
        <v>3475.5745999999999</v>
      </c>
      <c r="Q149" s="722">
        <f>IFERROR(P149/H149,0)</f>
        <v>0</v>
      </c>
      <c r="R149" s="722">
        <f>IFERROR(ROUND(J149*K149+L149*M149+N149*O149,2),0)</f>
        <v>0</v>
      </c>
    </row>
    <row r="150" spans="1:18" s="350" customFormat="1">
      <c r="A150" s="552" t="s">
        <v>711</v>
      </c>
      <c r="B150" s="414" t="s">
        <v>325</v>
      </c>
      <c r="C150" s="8"/>
      <c r="D150" s="549" t="s">
        <v>328</v>
      </c>
      <c r="E150" s="549" t="s">
        <v>329</v>
      </c>
      <c r="F150" s="551">
        <v>24.01</v>
      </c>
      <c r="G150" s="550" t="s">
        <v>48</v>
      </c>
      <c r="H150" s="716"/>
      <c r="I150" s="717" t="s">
        <v>1001</v>
      </c>
      <c r="J150" s="718">
        <v>134.66</v>
      </c>
      <c r="K150" s="719">
        <f>IF(H150&gt;0,LVS_1.1_UR_MOSA*F150/H150,0)</f>
        <v>0</v>
      </c>
      <c r="L150" s="723"/>
      <c r="M150" s="723"/>
      <c r="N150" s="724"/>
      <c r="O150" s="724"/>
      <c r="P150" s="186">
        <f>F150*(J150+L150+N150)</f>
        <v>3233.1866</v>
      </c>
      <c r="Q150" s="722">
        <f>IFERROR(P150/H150,0)</f>
        <v>0</v>
      </c>
      <c r="R150" s="722">
        <f>IFERROR(ROUND(J150*K150+L150*M150+N150*O150,2),0)</f>
        <v>0</v>
      </c>
    </row>
    <row r="151" spans="1:18" s="92" customFormat="1" ht="14.85" customHeight="1">
      <c r="A151" s="507" t="s">
        <v>72</v>
      </c>
      <c r="B151" s="508" t="s">
        <v>87</v>
      </c>
      <c r="C151" s="7"/>
      <c r="D151" s="509"/>
      <c r="E151" s="510"/>
      <c r="F151" s="511">
        <f>SUM(F149:F150)</f>
        <v>49.82</v>
      </c>
      <c r="G151" s="508"/>
      <c r="H151" s="512"/>
      <c r="I151" s="512"/>
      <c r="J151" s="512"/>
      <c r="K151" s="512"/>
      <c r="L151" s="512"/>
      <c r="M151" s="512"/>
      <c r="N151" s="512"/>
      <c r="O151" s="512"/>
      <c r="P151" s="511">
        <f>SUM(P149:P150)</f>
        <v>6708.7611999999999</v>
      </c>
      <c r="Q151" s="511">
        <f>SUM(Q149:Q150)</f>
        <v>0</v>
      </c>
      <c r="R151" s="511">
        <f>SUM(R149:R150)</f>
        <v>0</v>
      </c>
    </row>
    <row r="152" spans="1:18" s="92" customFormat="1">
      <c r="A152" s="546"/>
      <c r="B152" s="547" t="s">
        <v>1353</v>
      </c>
      <c r="C152" s="7"/>
      <c r="D152" s="509"/>
      <c r="E152" s="510"/>
      <c r="F152" s="510"/>
      <c r="G152" s="508"/>
      <c r="H152" s="712"/>
      <c r="I152" s="712"/>
      <c r="J152" s="713"/>
      <c r="K152" s="510"/>
      <c r="L152" s="714"/>
      <c r="M152" s="510"/>
      <c r="N152" s="714"/>
      <c r="O152" s="510"/>
      <c r="P152" s="510"/>
      <c r="Q152" s="509"/>
      <c r="R152" s="715"/>
    </row>
    <row r="153" spans="1:18" s="350" customFormat="1" ht="31.5" customHeight="1">
      <c r="A153" s="548" t="s">
        <v>1113</v>
      </c>
      <c r="B153" s="414" t="s">
        <v>1353</v>
      </c>
      <c r="C153" s="8" t="s">
        <v>194</v>
      </c>
      <c r="D153" s="549" t="s">
        <v>1356</v>
      </c>
      <c r="E153" s="549" t="s">
        <v>1361</v>
      </c>
      <c r="F153" s="551">
        <v>15.93</v>
      </c>
      <c r="G153" s="550" t="s">
        <v>51</v>
      </c>
      <c r="H153" s="716"/>
      <c r="I153" s="717">
        <v>7</v>
      </c>
      <c r="J153" s="718">
        <v>302.60000000000002</v>
      </c>
      <c r="K153" s="719">
        <f t="shared" ref="K153:K159" si="28">IF(H153&gt;0,LVS_1.1_UR_MOSA*F153/H153,0)</f>
        <v>0</v>
      </c>
      <c r="L153" s="720">
        <v>58.6</v>
      </c>
      <c r="M153" s="721">
        <f t="shared" ref="M153:M156" si="29">IF(H153&gt;0,LVS_1.1_UR_SO*F153/H153,0)</f>
        <v>0</v>
      </c>
      <c r="N153" s="718">
        <v>4</v>
      </c>
      <c r="O153" s="719">
        <f t="shared" ref="O153:O156" si="30">IF(H153&gt;0,LVS_1.1_UR_HFT*F153/H153,0)</f>
        <v>0</v>
      </c>
      <c r="P153" s="186">
        <f t="shared" ref="P153:P159" si="31">F153*(J153+L153+N153)</f>
        <v>5817.6360000000004</v>
      </c>
      <c r="Q153" s="722">
        <f t="shared" ref="Q153:Q159" si="32">IFERROR(P153/H153,0)</f>
        <v>0</v>
      </c>
      <c r="R153" s="722">
        <f t="shared" ref="R153:R159" si="33">IFERROR(ROUND(J153*K153+L153*M153+N153*O153,2),0)</f>
        <v>0</v>
      </c>
    </row>
    <row r="154" spans="1:18" s="350" customFormat="1" ht="31.5" customHeight="1">
      <c r="A154" s="548" t="s">
        <v>1114</v>
      </c>
      <c r="B154" s="414" t="s">
        <v>1353</v>
      </c>
      <c r="C154" s="8" t="s">
        <v>194</v>
      </c>
      <c r="D154" s="549" t="s">
        <v>1357</v>
      </c>
      <c r="E154" s="549" t="s">
        <v>1361</v>
      </c>
      <c r="F154" s="551">
        <v>5.84</v>
      </c>
      <c r="G154" s="550" t="s">
        <v>51</v>
      </c>
      <c r="H154" s="716"/>
      <c r="I154" s="717">
        <v>7</v>
      </c>
      <c r="J154" s="718">
        <v>302.60000000000002</v>
      </c>
      <c r="K154" s="719">
        <f t="shared" si="28"/>
        <v>0</v>
      </c>
      <c r="L154" s="720">
        <v>58.6</v>
      </c>
      <c r="M154" s="721">
        <f t="shared" si="29"/>
        <v>0</v>
      </c>
      <c r="N154" s="718">
        <v>4</v>
      </c>
      <c r="O154" s="719">
        <f t="shared" si="30"/>
        <v>0</v>
      </c>
      <c r="P154" s="186">
        <f t="shared" si="31"/>
        <v>2132.768</v>
      </c>
      <c r="Q154" s="722">
        <f t="shared" si="32"/>
        <v>0</v>
      </c>
      <c r="R154" s="722">
        <f t="shared" si="33"/>
        <v>0</v>
      </c>
    </row>
    <row r="155" spans="1:18" s="350" customFormat="1" ht="31.5" customHeight="1">
      <c r="A155" s="548" t="s">
        <v>1115</v>
      </c>
      <c r="B155" s="414" t="s">
        <v>1353</v>
      </c>
      <c r="C155" s="8" t="s">
        <v>194</v>
      </c>
      <c r="D155" s="549" t="s">
        <v>1358</v>
      </c>
      <c r="E155" s="549" t="s">
        <v>1361</v>
      </c>
      <c r="F155" s="551">
        <v>5.1100000000000003</v>
      </c>
      <c r="G155" s="550" t="s">
        <v>51</v>
      </c>
      <c r="H155" s="716"/>
      <c r="I155" s="717">
        <v>7</v>
      </c>
      <c r="J155" s="718">
        <v>302.60000000000002</v>
      </c>
      <c r="K155" s="719">
        <f t="shared" si="28"/>
        <v>0</v>
      </c>
      <c r="L155" s="720">
        <v>58.6</v>
      </c>
      <c r="M155" s="721">
        <f t="shared" si="29"/>
        <v>0</v>
      </c>
      <c r="N155" s="718">
        <v>4</v>
      </c>
      <c r="O155" s="719">
        <f t="shared" si="30"/>
        <v>0</v>
      </c>
      <c r="P155" s="186">
        <f t="shared" si="31"/>
        <v>1866.1720000000003</v>
      </c>
      <c r="Q155" s="722">
        <f t="shared" si="32"/>
        <v>0</v>
      </c>
      <c r="R155" s="722">
        <f t="shared" si="33"/>
        <v>0</v>
      </c>
    </row>
    <row r="156" spans="1:18" s="350" customFormat="1" ht="31.5" customHeight="1">
      <c r="A156" s="548" t="s">
        <v>1116</v>
      </c>
      <c r="B156" s="414" t="s">
        <v>1353</v>
      </c>
      <c r="C156" s="8" t="s">
        <v>194</v>
      </c>
      <c r="D156" s="549" t="s">
        <v>1359</v>
      </c>
      <c r="E156" s="549" t="s">
        <v>1361</v>
      </c>
      <c r="F156" s="551">
        <v>14.5</v>
      </c>
      <c r="G156" s="550" t="s">
        <v>51</v>
      </c>
      <c r="H156" s="716"/>
      <c r="I156" s="717">
        <v>7</v>
      </c>
      <c r="J156" s="718">
        <v>302.60000000000002</v>
      </c>
      <c r="K156" s="719">
        <f t="shared" si="28"/>
        <v>0</v>
      </c>
      <c r="L156" s="720">
        <v>58.6</v>
      </c>
      <c r="M156" s="721">
        <f t="shared" si="29"/>
        <v>0</v>
      </c>
      <c r="N156" s="718">
        <v>4</v>
      </c>
      <c r="O156" s="719">
        <f t="shared" si="30"/>
        <v>0</v>
      </c>
      <c r="P156" s="186">
        <f t="shared" si="31"/>
        <v>5295.4000000000005</v>
      </c>
      <c r="Q156" s="722">
        <f t="shared" si="32"/>
        <v>0</v>
      </c>
      <c r="R156" s="722">
        <f t="shared" si="33"/>
        <v>0</v>
      </c>
    </row>
    <row r="157" spans="1:18" s="350" customFormat="1" ht="31.5" customHeight="1">
      <c r="A157" s="548" t="s">
        <v>1117</v>
      </c>
      <c r="B157" s="414" t="s">
        <v>1353</v>
      </c>
      <c r="C157" s="8" t="s">
        <v>194</v>
      </c>
      <c r="D157" s="549" t="s">
        <v>1354</v>
      </c>
      <c r="E157" s="549" t="s">
        <v>288</v>
      </c>
      <c r="F157" s="551">
        <v>22.58</v>
      </c>
      <c r="G157" s="550" t="s">
        <v>49</v>
      </c>
      <c r="H157" s="716"/>
      <c r="I157" s="717">
        <v>3</v>
      </c>
      <c r="J157" s="718">
        <v>156.51</v>
      </c>
      <c r="K157" s="719">
        <f t="shared" si="28"/>
        <v>0</v>
      </c>
      <c r="L157" s="723"/>
      <c r="M157" s="723"/>
      <c r="N157" s="724"/>
      <c r="O157" s="724"/>
      <c r="P157" s="186">
        <f t="shared" si="31"/>
        <v>3533.9957999999997</v>
      </c>
      <c r="Q157" s="722">
        <f t="shared" si="32"/>
        <v>0</v>
      </c>
      <c r="R157" s="722">
        <f t="shared" si="33"/>
        <v>0</v>
      </c>
    </row>
    <row r="158" spans="1:18" s="350" customFormat="1" ht="31.5" customHeight="1">
      <c r="A158" s="548" t="s">
        <v>1118</v>
      </c>
      <c r="B158" s="414" t="s">
        <v>1353</v>
      </c>
      <c r="C158" s="8" t="s">
        <v>194</v>
      </c>
      <c r="D158" s="549" t="s">
        <v>1355</v>
      </c>
      <c r="E158" s="549" t="s">
        <v>1362</v>
      </c>
      <c r="F158" s="551">
        <v>159.5</v>
      </c>
      <c r="G158" s="550" t="s">
        <v>47</v>
      </c>
      <c r="H158" s="716"/>
      <c r="I158" s="717">
        <v>6</v>
      </c>
      <c r="J158" s="718">
        <v>302.60000000000002</v>
      </c>
      <c r="K158" s="719">
        <f t="shared" si="28"/>
        <v>0</v>
      </c>
      <c r="L158" s="723"/>
      <c r="M158" s="723"/>
      <c r="N158" s="724"/>
      <c r="O158" s="724"/>
      <c r="P158" s="186">
        <f t="shared" si="31"/>
        <v>48264.700000000004</v>
      </c>
      <c r="Q158" s="722">
        <f t="shared" si="32"/>
        <v>0</v>
      </c>
      <c r="R158" s="722">
        <f t="shared" si="33"/>
        <v>0</v>
      </c>
    </row>
    <row r="159" spans="1:18" s="350" customFormat="1" ht="31.5" customHeight="1">
      <c r="A159" s="548" t="s">
        <v>1119</v>
      </c>
      <c r="B159" s="414" t="s">
        <v>1353</v>
      </c>
      <c r="C159" s="8" t="s">
        <v>194</v>
      </c>
      <c r="D159" s="549" t="s">
        <v>1360</v>
      </c>
      <c r="E159" s="549" t="s">
        <v>188</v>
      </c>
      <c r="F159" s="551">
        <v>24.7</v>
      </c>
      <c r="G159" s="550" t="s">
        <v>47</v>
      </c>
      <c r="H159" s="716"/>
      <c r="I159" s="717">
        <v>2</v>
      </c>
      <c r="J159" s="718">
        <v>104.34</v>
      </c>
      <c r="K159" s="719">
        <f t="shared" si="28"/>
        <v>0</v>
      </c>
      <c r="L159" s="723"/>
      <c r="M159" s="723"/>
      <c r="N159" s="724"/>
      <c r="O159" s="724"/>
      <c r="P159" s="186">
        <f t="shared" si="31"/>
        <v>2577.1979999999999</v>
      </c>
      <c r="Q159" s="722">
        <f t="shared" si="32"/>
        <v>0</v>
      </c>
      <c r="R159" s="722">
        <f t="shared" si="33"/>
        <v>0</v>
      </c>
    </row>
    <row r="160" spans="1:18" s="92" customFormat="1">
      <c r="A160" s="507" t="s">
        <v>72</v>
      </c>
      <c r="B160" s="508" t="s">
        <v>87</v>
      </c>
      <c r="C160" s="7"/>
      <c r="D160" s="509"/>
      <c r="E160" s="510"/>
      <c r="F160" s="511">
        <f>SUM(F153:F159)</f>
        <v>248.15999999999997</v>
      </c>
      <c r="G160" s="508"/>
      <c r="H160" s="512"/>
      <c r="I160" s="512"/>
      <c r="J160" s="512"/>
      <c r="K160" s="512"/>
      <c r="L160" s="512"/>
      <c r="M160" s="512"/>
      <c r="N160" s="512"/>
      <c r="O160" s="512"/>
      <c r="P160" s="511">
        <f>SUM(P153:P159)</f>
        <v>69487.869800000015</v>
      </c>
      <c r="Q160" s="511">
        <f>SUM(Q153:Q159)</f>
        <v>0</v>
      </c>
      <c r="R160" s="511">
        <f>SUM(R153:R159)</f>
        <v>0</v>
      </c>
    </row>
    <row r="161" spans="1:18" s="92" customFormat="1" ht="14.85" customHeight="1">
      <c r="A161" s="559" t="s">
        <v>6</v>
      </c>
      <c r="B161" s="560" t="s">
        <v>82</v>
      </c>
      <c r="C161" s="561"/>
      <c r="D161" s="561"/>
      <c r="E161" s="561"/>
      <c r="F161" s="563">
        <f>SUM(F151,F147,F143,F140,F136,F129,F125,F113,F102,F89,F86,F79,F75,F72,F55,F52,F47,F43,F36,F32,F28,F19,F13,F160)</f>
        <v>6105.7291999999998</v>
      </c>
      <c r="G161" s="562"/>
      <c r="H161" s="731">
        <f>IF(Q161&gt;0,P161/Q161,0)</f>
        <v>0</v>
      </c>
      <c r="I161" s="732"/>
      <c r="J161" s="732"/>
      <c r="K161" s="732"/>
      <c r="L161" s="732"/>
      <c r="M161" s="732"/>
      <c r="N161" s="732"/>
      <c r="O161" s="732"/>
      <c r="P161" s="563">
        <f>SUM(P151,P147,P143,P140,P136,P129,P125,P113,P102,P89,P86,P79,P75,P72,P55,P52,P47,P43,P36,P32,P28,P19,P13,P160)</f>
        <v>1047080.7787719998</v>
      </c>
      <c r="Q161" s="563">
        <f>SUM(Q151,Q147,Q143,Q140,Q136,Q129,Q125,Q113,Q102,Q89,Q86,Q79,Q75,Q72,Q55,Q52,Q47,Q43,Q36,Q32,Q28,Q19,Q13,Q160)</f>
        <v>0</v>
      </c>
      <c r="R161" s="563">
        <f>SUM(R151,R147,R143,R140,R136,R129,R125,R113,R102,R89,R86,R79,R75,R72,R55,R52,R47,R43,R36,R32,R28,R19,R13,R160)</f>
        <v>0</v>
      </c>
    </row>
    <row r="162" spans="1:18">
      <c r="F162" s="267"/>
      <c r="P162" s="267"/>
      <c r="Q162" s="267"/>
      <c r="R162" s="267"/>
    </row>
    <row r="163" spans="1:18" s="1" customFormat="1">
      <c r="A163" s="5" t="s">
        <v>27</v>
      </c>
      <c r="B163" s="5"/>
      <c r="D163" s="101"/>
      <c r="E163" s="102"/>
      <c r="F163" s="104"/>
      <c r="G163" s="102"/>
      <c r="H163" s="102"/>
      <c r="I163" s="104"/>
      <c r="J163" s="104"/>
      <c r="K163" s="104"/>
      <c r="L163" s="104"/>
      <c r="N163" s="104"/>
    </row>
    <row r="164" spans="1:18" s="1" customFormat="1" ht="4.3499999999999996" customHeight="1">
      <c r="A164" s="5"/>
      <c r="B164" s="5"/>
      <c r="D164" s="101"/>
      <c r="E164" s="102"/>
      <c r="F164" s="104"/>
      <c r="G164" s="102"/>
      <c r="H164" s="102"/>
      <c r="I164" s="104"/>
      <c r="J164" s="104"/>
      <c r="L164" s="104"/>
      <c r="N164" s="104"/>
    </row>
    <row r="165" spans="1:18" s="1" customFormat="1">
      <c r="A165" s="5" t="s">
        <v>28</v>
      </c>
      <c r="B165" s="5" t="s">
        <v>29</v>
      </c>
      <c r="D165" s="100" t="s">
        <v>117</v>
      </c>
      <c r="E165" s="1" t="s">
        <v>118</v>
      </c>
      <c r="F165" s="104"/>
      <c r="I165" s="100"/>
      <c r="J165" s="104"/>
      <c r="L165" s="104"/>
      <c r="N165" s="104"/>
    </row>
    <row r="166" spans="1:18">
      <c r="A166" s="265" t="s">
        <v>35</v>
      </c>
      <c r="B166" s="265" t="s">
        <v>36</v>
      </c>
      <c r="C166" s="264"/>
      <c r="D166" s="734" t="s">
        <v>119</v>
      </c>
      <c r="E166" s="268" t="s">
        <v>34</v>
      </c>
      <c r="I166" s="100"/>
      <c r="J166" s="104"/>
    </row>
    <row r="167" spans="1:18">
      <c r="A167" s="735" t="s">
        <v>339</v>
      </c>
      <c r="B167" s="104" t="s">
        <v>113</v>
      </c>
      <c r="C167" s="264"/>
      <c r="D167" s="734" t="s">
        <v>120</v>
      </c>
      <c r="E167" s="391" t="s">
        <v>121</v>
      </c>
      <c r="I167" s="1"/>
    </row>
    <row r="168" spans="1:18">
      <c r="A168" s="265" t="s">
        <v>37</v>
      </c>
      <c r="B168" s="265" t="s">
        <v>38</v>
      </c>
      <c r="C168" s="100"/>
      <c r="I168" s="734"/>
    </row>
    <row r="169" spans="1:18">
      <c r="C169" s="633"/>
      <c r="J169" s="736"/>
    </row>
  </sheetData>
  <sheetProtection algorithmName="SHA-512" hashValue="ewP7PfwoVhuNzv3iLY67eL9lV2keTAYE6KO9K8wWhtCFYTZm8vsjZQS1LMkMpO0lJDDP8tEe8jcsUrAqwjEj7A==" saltValue="/NUEX4hgKCwSnqyWHlroHA==" spinCount="100000" sheet="1" objects="1" scenarios="1" formatColumns="0" formatRows="0" autoFilter="0"/>
  <autoFilter ref="A8:R163" xr:uid="{00000000-0009-0000-0000-000006000000}"/>
  <mergeCells count="17">
    <mergeCell ref="J1:K1"/>
    <mergeCell ref="L1:M1"/>
    <mergeCell ref="N1:O1"/>
    <mergeCell ref="J2:K2"/>
    <mergeCell ref="L2:M2"/>
    <mergeCell ref="N2:O2"/>
    <mergeCell ref="J5:K6"/>
    <mergeCell ref="L5:M6"/>
    <mergeCell ref="N5:O6"/>
    <mergeCell ref="B6:C7"/>
    <mergeCell ref="J3:K3"/>
    <mergeCell ref="L3:M3"/>
    <mergeCell ref="N3:O3"/>
    <mergeCell ref="J4:K4"/>
    <mergeCell ref="L4:M4"/>
    <mergeCell ref="N4:O4"/>
    <mergeCell ref="E3:I5"/>
  </mergeCells>
  <phoneticPr fontId="105" type="noConversion"/>
  <conditionalFormatting sqref="B6">
    <cfRule type="expression" dxfId="25" priority="6">
      <formula>$B$6&lt;&gt;""</formula>
    </cfRule>
  </conditionalFormatting>
  <conditionalFormatting sqref="E3">
    <cfRule type="expression" dxfId="24" priority="1">
      <formula>$E$3&lt;&gt;""</formula>
    </cfRule>
  </conditionalFormatting>
  <conditionalFormatting sqref="P1:R1">
    <cfRule type="expression" dxfId="23" priority="3">
      <formula>$P$1&lt;&gt;""</formula>
    </cfRule>
  </conditionalFormatting>
  <pageMargins left="0.70866141732283472" right="0.70866141732283472" top="0.78740157480314965" bottom="0.78740157480314965" header="0" footer="0.31496062992125984"/>
  <pageSetup paperSize="9" scale="46" fitToHeight="0" orientation="portrait" r:id="rId1"/>
  <headerFooter>
    <oddFooter>&amp;LPreisblätter&amp;C&amp;A&amp;R&amp;P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92D050"/>
    <pageSetUpPr fitToPage="1"/>
  </sheetPr>
  <dimension ref="A1:N185"/>
  <sheetViews>
    <sheetView zoomScale="85" zoomScaleNormal="85" workbookViewId="0">
      <pane ySplit="9" topLeftCell="A144" activePane="bottomLeft" state="frozen"/>
      <selection activeCell="I23" sqref="I23"/>
      <selection pane="bottomLeft" activeCell="E173" sqref="E173"/>
    </sheetView>
  </sheetViews>
  <sheetFormatPr baseColWidth="10" defaultColWidth="11.42578125" defaultRowHeight="13.5"/>
  <cols>
    <col min="1" max="1" width="6.140625" style="526" customWidth="1"/>
    <col min="2" max="2" width="20.140625" style="526" bestFit="1" customWidth="1"/>
    <col min="3" max="3" width="7.7109375" style="436" bestFit="1" customWidth="1"/>
    <col min="4" max="4" width="20.28515625" style="307" customWidth="1"/>
    <col min="5" max="5" width="12.7109375" style="307" bestFit="1" customWidth="1"/>
    <col min="6" max="6" width="5.140625" style="437" bestFit="1" customWidth="1"/>
    <col min="7" max="7" width="10.42578125" style="527" bestFit="1" customWidth="1"/>
    <col min="8" max="8" width="10" style="527" customWidth="1"/>
    <col min="9" max="9" width="10" style="528" bestFit="1" customWidth="1"/>
    <col min="10" max="10" width="11.5703125" style="528" bestFit="1" customWidth="1"/>
    <col min="11" max="11" width="12.5703125" style="307" customWidth="1"/>
    <col min="12" max="12" width="10.42578125" style="307" customWidth="1"/>
    <col min="13" max="13" width="8.42578125" style="307" customWidth="1"/>
    <col min="14" max="14" width="15.5703125" style="529" customWidth="1"/>
    <col min="15" max="16384" width="11.42578125" style="434"/>
  </cols>
  <sheetData>
    <row r="1" spans="1:14">
      <c r="A1" s="539" t="s">
        <v>18</v>
      </c>
      <c r="B1" s="540" t="s">
        <v>0</v>
      </c>
      <c r="C1" s="541"/>
      <c r="D1" s="425"/>
      <c r="E1" s="426"/>
      <c r="F1" s="427"/>
      <c r="G1" s="428"/>
      <c r="H1" s="429"/>
      <c r="I1" s="429"/>
      <c r="J1" s="430"/>
      <c r="K1" s="431" t="str">
        <f>IF(OR(COUNTA(H11:H166)&lt;&gt;COUNTIF(M11:M166,"&gt;0"),$J$7=""),"Das Preisblatt ist nicht vollständig ausgefüllt!","")</f>
        <v>Das Preisblatt ist nicht vollständig ausgefüllt!</v>
      </c>
      <c r="L1" s="432"/>
      <c r="M1" s="432"/>
      <c r="N1" s="433"/>
    </row>
    <row r="2" spans="1:14">
      <c r="A2" s="435" t="s">
        <v>20</v>
      </c>
      <c r="B2" s="280" t="s">
        <v>124</v>
      </c>
      <c r="C2" s="542"/>
      <c r="D2" s="438" t="s">
        <v>19</v>
      </c>
      <c r="E2" s="439" t="s">
        <v>7</v>
      </c>
      <c r="F2" s="440"/>
      <c r="G2" s="441"/>
      <c r="H2" s="442" t="s">
        <v>15</v>
      </c>
      <c r="I2" s="443" t="str" cm="1">
        <f t="array" aca="1" ref="I2" ca="1">LEFT(MID(CELL( "dateiname",A1), FIND("]", CELL("dateiname", A1))+5, 255),1)</f>
        <v>1</v>
      </c>
      <c r="J2" s="444"/>
      <c r="K2" s="445" t="s">
        <v>13</v>
      </c>
      <c r="L2" s="446"/>
      <c r="M2" s="447"/>
      <c r="N2" s="448">
        <f>N177</f>
        <v>0</v>
      </c>
    </row>
    <row r="3" spans="1:14">
      <c r="A3" s="435"/>
      <c r="B3" s="92" t="s">
        <v>192</v>
      </c>
      <c r="C3" s="542"/>
      <c r="D3" s="143" t="s">
        <v>21</v>
      </c>
      <c r="E3" s="449">
        <f>DATUM</f>
        <v>46304</v>
      </c>
      <c r="F3" s="877"/>
      <c r="G3" s="878"/>
      <c r="H3" s="450" t="s">
        <v>59</v>
      </c>
      <c r="I3" s="451" t="str" cm="1">
        <f t="array" aca="1" ref="I3" ca="1">MID(CELL("dateiname",A1),FIND("]",CELL("dateiname",A1))+7,255)</f>
        <v>2 UR</v>
      </c>
      <c r="J3" s="444"/>
      <c r="K3" s="445" t="s">
        <v>11</v>
      </c>
      <c r="L3" s="446"/>
      <c r="M3" s="447"/>
      <c r="N3" s="452">
        <f>L177</f>
        <v>0</v>
      </c>
    </row>
    <row r="4" spans="1:14">
      <c r="A4" s="435"/>
      <c r="B4" s="292" t="s">
        <v>127</v>
      </c>
      <c r="C4" s="542"/>
      <c r="D4" s="454"/>
      <c r="E4" s="455"/>
      <c r="G4" s="456"/>
      <c r="H4" s="647" t="s">
        <v>80</v>
      </c>
      <c r="I4" s="648" t="s">
        <v>190</v>
      </c>
      <c r="J4" s="457"/>
      <c r="K4" s="445" t="s">
        <v>12</v>
      </c>
      <c r="L4" s="446"/>
      <c r="M4" s="458"/>
      <c r="N4" s="459">
        <f>J177</f>
        <v>0</v>
      </c>
    </row>
    <row r="5" spans="1:14">
      <c r="A5" s="460"/>
      <c r="B5" s="300" t="s">
        <v>128</v>
      </c>
      <c r="C5" s="545"/>
      <c r="D5" s="440"/>
      <c r="E5" s="881" t="str">
        <f>IF(K1="",IF(N4&gt;J8,"Die angebotene Durchschnittsleistung überschreitet die zulässige Obergrenze der Reinigungsleistung",""),"")</f>
        <v/>
      </c>
      <c r="F5" s="881"/>
      <c r="G5" s="881"/>
      <c r="H5" s="881"/>
      <c r="I5" s="881"/>
      <c r="J5" s="882"/>
      <c r="K5" s="463" t="s">
        <v>8</v>
      </c>
      <c r="L5" s="463"/>
      <c r="M5" s="463"/>
      <c r="N5" s="464">
        <f>G177</f>
        <v>6942.4</v>
      </c>
    </row>
    <row r="6" spans="1:14">
      <c r="A6" s="465"/>
      <c r="B6" s="466"/>
      <c r="E6" s="883"/>
      <c r="F6" s="883"/>
      <c r="G6" s="883"/>
      <c r="H6" s="883"/>
      <c r="I6" s="883"/>
      <c r="J6" s="884"/>
      <c r="K6" s="463" t="s">
        <v>9</v>
      </c>
      <c r="L6" s="463"/>
      <c r="M6" s="467"/>
      <c r="N6" s="464">
        <f>K177</f>
        <v>671080.63749999995</v>
      </c>
    </row>
    <row r="7" spans="1:14" ht="15.75">
      <c r="A7" s="468"/>
      <c r="B7" s="879" t="str">
        <f>IF(AND(ROUND(SUM(G11:G177)/3,2)=ROUND(G177,2),ROUND(SUM(K11:K177)/3,2)=ROUND(K177,2),ROUND(SUM(L11:L177)/3,2)=ROUND(L177,2),ROUND(SUM(N11:N177)/3,2)=ROUND(N177,2)),"","SUMMENFEHLER")</f>
        <v/>
      </c>
      <c r="C7" s="879"/>
      <c r="D7" s="425"/>
      <c r="E7" s="426"/>
      <c r="F7" s="424"/>
      <c r="G7" s="469"/>
      <c r="H7" s="470"/>
      <c r="I7" s="471" t="s">
        <v>43</v>
      </c>
      <c r="J7" s="472"/>
      <c r="K7" s="463" t="s">
        <v>10</v>
      </c>
      <c r="L7" s="463"/>
      <c r="M7" s="463"/>
      <c r="N7" s="473">
        <f>IFERROR(N2/N6,0)</f>
        <v>0</v>
      </c>
    </row>
    <row r="8" spans="1:14" ht="15.75">
      <c r="A8" s="474"/>
      <c r="B8" s="880"/>
      <c r="C8" s="880"/>
      <c r="D8" s="425"/>
      <c r="E8" s="426"/>
      <c r="F8" s="424"/>
      <c r="G8" s="470"/>
      <c r="H8" s="470"/>
      <c r="I8" s="471" t="s">
        <v>69</v>
      </c>
      <c r="J8" s="475">
        <v>220</v>
      </c>
      <c r="K8" s="463" t="s">
        <v>42</v>
      </c>
      <c r="L8" s="463"/>
      <c r="M8" s="463"/>
      <c r="N8" s="476">
        <f>COUNTA(H11:H166)</f>
        <v>124</v>
      </c>
    </row>
    <row r="9" spans="1:14" ht="25.5">
      <c r="A9" s="477" t="s">
        <v>1</v>
      </c>
      <c r="B9" s="478" t="s">
        <v>79</v>
      </c>
      <c r="C9" s="479" t="s">
        <v>3</v>
      </c>
      <c r="D9" s="481" t="s">
        <v>2</v>
      </c>
      <c r="E9" s="481" t="s">
        <v>22</v>
      </c>
      <c r="F9" s="482" t="s">
        <v>4</v>
      </c>
      <c r="G9" s="478" t="s">
        <v>23</v>
      </c>
      <c r="H9" s="208" t="s">
        <v>126</v>
      </c>
      <c r="I9" s="483" t="s">
        <v>24</v>
      </c>
      <c r="J9" s="483" t="s">
        <v>1308</v>
      </c>
      <c r="K9" s="484" t="s">
        <v>1309</v>
      </c>
      <c r="L9" s="485" t="s">
        <v>17</v>
      </c>
      <c r="M9" s="484" t="s">
        <v>25</v>
      </c>
      <c r="N9" s="486" t="s">
        <v>26</v>
      </c>
    </row>
    <row r="10" spans="1:14">
      <c r="A10" s="487"/>
      <c r="B10" s="641" t="s">
        <v>529</v>
      </c>
      <c r="C10" s="489"/>
      <c r="D10" s="489"/>
      <c r="E10" s="491"/>
      <c r="F10" s="492"/>
      <c r="G10" s="493"/>
      <c r="H10" s="493"/>
      <c r="I10" s="494"/>
      <c r="J10" s="494"/>
      <c r="K10" s="495"/>
      <c r="L10" s="491"/>
      <c r="M10" s="495"/>
      <c r="N10" s="496"/>
    </row>
    <row r="11" spans="1:14" s="506" customFormat="1">
      <c r="A11" s="514" t="s">
        <v>616</v>
      </c>
      <c r="B11" s="498" t="s">
        <v>193</v>
      </c>
      <c r="C11" s="9" t="s">
        <v>194</v>
      </c>
      <c r="D11" s="498" t="s">
        <v>16</v>
      </c>
      <c r="E11" s="498" t="s">
        <v>89</v>
      </c>
      <c r="F11" s="500" t="s">
        <v>44</v>
      </c>
      <c r="G11" s="501">
        <v>23.8</v>
      </c>
      <c r="H11" s="500">
        <v>1</v>
      </c>
      <c r="I11" s="502">
        <v>52.17</v>
      </c>
      <c r="J11" s="503"/>
      <c r="K11" s="504">
        <f t="shared" ref="K11:K42" si="0">G11*I11</f>
        <v>1241.6460000000002</v>
      </c>
      <c r="L11" s="504">
        <f t="shared" ref="L11:L75" si="1">IFERROR(K11/J11,0)</f>
        <v>0</v>
      </c>
      <c r="M11" s="505">
        <f t="shared" ref="M11:M75" si="2">IF(N11&gt;0,N11/I11,0)</f>
        <v>0</v>
      </c>
      <c r="N11" s="504">
        <f t="shared" ref="N11:N23" si="3">ROUND(L11*SVS_UR_1_2,2)</f>
        <v>0</v>
      </c>
    </row>
    <row r="12" spans="1:14" s="506" customFormat="1">
      <c r="A12" s="514" t="s">
        <v>618</v>
      </c>
      <c r="B12" s="498" t="s">
        <v>193</v>
      </c>
      <c r="C12" s="9" t="s">
        <v>194</v>
      </c>
      <c r="D12" s="498" t="s">
        <v>158</v>
      </c>
      <c r="E12" s="498" t="s">
        <v>84</v>
      </c>
      <c r="F12" s="500" t="s">
        <v>51</v>
      </c>
      <c r="G12" s="501">
        <v>26.85</v>
      </c>
      <c r="H12" s="500">
        <v>5</v>
      </c>
      <c r="I12" s="502">
        <v>250</v>
      </c>
      <c r="J12" s="503"/>
      <c r="K12" s="504">
        <f t="shared" si="0"/>
        <v>6712.5</v>
      </c>
      <c r="L12" s="504">
        <f t="shared" si="1"/>
        <v>0</v>
      </c>
      <c r="M12" s="505">
        <f t="shared" si="2"/>
        <v>0</v>
      </c>
      <c r="N12" s="504">
        <f t="shared" si="3"/>
        <v>0</v>
      </c>
    </row>
    <row r="13" spans="1:14" s="506" customFormat="1">
      <c r="A13" s="514" t="s">
        <v>619</v>
      </c>
      <c r="B13" s="498" t="s">
        <v>193</v>
      </c>
      <c r="C13" s="9" t="s">
        <v>194</v>
      </c>
      <c r="D13" s="498" t="s">
        <v>209</v>
      </c>
      <c r="E13" s="498" t="s">
        <v>84</v>
      </c>
      <c r="F13" s="500" t="s">
        <v>48</v>
      </c>
      <c r="G13" s="501">
        <v>24.45</v>
      </c>
      <c r="H13" s="500">
        <v>5</v>
      </c>
      <c r="I13" s="502">
        <v>250</v>
      </c>
      <c r="J13" s="503"/>
      <c r="K13" s="504">
        <f t="shared" si="0"/>
        <v>6112.5</v>
      </c>
      <c r="L13" s="504">
        <f t="shared" si="1"/>
        <v>0</v>
      </c>
      <c r="M13" s="505">
        <f t="shared" si="2"/>
        <v>0</v>
      </c>
      <c r="N13" s="504">
        <f t="shared" si="3"/>
        <v>0</v>
      </c>
    </row>
    <row r="14" spans="1:14" s="506" customFormat="1">
      <c r="A14" s="514" t="s">
        <v>712</v>
      </c>
      <c r="B14" s="498" t="s">
        <v>193</v>
      </c>
      <c r="C14" s="9" t="s">
        <v>194</v>
      </c>
      <c r="D14" s="498" t="s">
        <v>210</v>
      </c>
      <c r="E14" s="498" t="s">
        <v>84</v>
      </c>
      <c r="F14" s="500" t="s">
        <v>47</v>
      </c>
      <c r="G14" s="501">
        <v>18.440000000000001</v>
      </c>
      <c r="H14" s="500">
        <v>5</v>
      </c>
      <c r="I14" s="502">
        <v>250</v>
      </c>
      <c r="J14" s="503"/>
      <c r="K14" s="504">
        <f t="shared" si="0"/>
        <v>4610</v>
      </c>
      <c r="L14" s="504">
        <f t="shared" si="1"/>
        <v>0</v>
      </c>
      <c r="M14" s="505">
        <f t="shared" si="2"/>
        <v>0</v>
      </c>
      <c r="N14" s="504">
        <f t="shared" si="3"/>
        <v>0</v>
      </c>
    </row>
    <row r="15" spans="1:14" s="506" customFormat="1">
      <c r="A15" s="514" t="s">
        <v>713</v>
      </c>
      <c r="B15" s="498" t="s">
        <v>193</v>
      </c>
      <c r="C15" s="9" t="s">
        <v>194</v>
      </c>
      <c r="D15" s="498" t="s">
        <v>211</v>
      </c>
      <c r="E15" s="498" t="s">
        <v>287</v>
      </c>
      <c r="F15" s="500" t="s">
        <v>48</v>
      </c>
      <c r="G15" s="501">
        <v>3.8</v>
      </c>
      <c r="H15" s="500">
        <v>3</v>
      </c>
      <c r="I15" s="502">
        <v>150</v>
      </c>
      <c r="J15" s="503"/>
      <c r="K15" s="504">
        <f t="shared" si="0"/>
        <v>570</v>
      </c>
      <c r="L15" s="504">
        <f t="shared" si="1"/>
        <v>0</v>
      </c>
      <c r="M15" s="505">
        <f t="shared" si="2"/>
        <v>0</v>
      </c>
      <c r="N15" s="504">
        <f t="shared" si="3"/>
        <v>0</v>
      </c>
    </row>
    <row r="16" spans="1:14" s="506" customFormat="1">
      <c r="A16" s="514" t="s">
        <v>714</v>
      </c>
      <c r="B16" s="498" t="s">
        <v>193</v>
      </c>
      <c r="C16" s="9" t="s">
        <v>194</v>
      </c>
      <c r="D16" s="498" t="s">
        <v>212</v>
      </c>
      <c r="E16" s="498" t="s">
        <v>84</v>
      </c>
      <c r="F16" s="500" t="s">
        <v>47</v>
      </c>
      <c r="G16" s="501">
        <v>101.67</v>
      </c>
      <c r="H16" s="500">
        <v>5</v>
      </c>
      <c r="I16" s="502">
        <v>250</v>
      </c>
      <c r="J16" s="503"/>
      <c r="K16" s="504">
        <f t="shared" si="0"/>
        <v>25417.5</v>
      </c>
      <c r="L16" s="504">
        <f t="shared" si="1"/>
        <v>0</v>
      </c>
      <c r="M16" s="505">
        <f t="shared" si="2"/>
        <v>0</v>
      </c>
      <c r="N16" s="504">
        <f t="shared" si="3"/>
        <v>0</v>
      </c>
    </row>
    <row r="17" spans="1:14" s="506" customFormat="1">
      <c r="A17" s="514" t="s">
        <v>715</v>
      </c>
      <c r="B17" s="498" t="s">
        <v>195</v>
      </c>
      <c r="C17" s="9" t="s">
        <v>194</v>
      </c>
      <c r="D17" s="498" t="s">
        <v>50</v>
      </c>
      <c r="E17" s="498" t="s">
        <v>288</v>
      </c>
      <c r="F17" s="500" t="s">
        <v>49</v>
      </c>
      <c r="G17" s="501">
        <v>2</v>
      </c>
      <c r="H17" s="500">
        <v>1</v>
      </c>
      <c r="I17" s="502">
        <v>52.17</v>
      </c>
      <c r="J17" s="503"/>
      <c r="K17" s="504">
        <f t="shared" si="0"/>
        <v>104.34</v>
      </c>
      <c r="L17" s="504">
        <f t="shared" si="1"/>
        <v>0</v>
      </c>
      <c r="M17" s="505">
        <f t="shared" si="2"/>
        <v>0</v>
      </c>
      <c r="N17" s="504">
        <f t="shared" si="3"/>
        <v>0</v>
      </c>
    </row>
    <row r="18" spans="1:14" s="506" customFormat="1">
      <c r="A18" s="514" t="s">
        <v>716</v>
      </c>
      <c r="B18" s="498" t="s">
        <v>193</v>
      </c>
      <c r="C18" s="9" t="s">
        <v>194</v>
      </c>
      <c r="D18" s="498" t="s">
        <v>213</v>
      </c>
      <c r="E18" s="498" t="s">
        <v>89</v>
      </c>
      <c r="F18" s="500" t="s">
        <v>44</v>
      </c>
      <c r="G18" s="501">
        <v>35.799999999999997</v>
      </c>
      <c r="H18" s="500">
        <v>1</v>
      </c>
      <c r="I18" s="502">
        <v>52.17</v>
      </c>
      <c r="J18" s="503"/>
      <c r="K18" s="504">
        <f t="shared" si="0"/>
        <v>1867.6859999999999</v>
      </c>
      <c r="L18" s="504">
        <f t="shared" si="1"/>
        <v>0</v>
      </c>
      <c r="M18" s="505">
        <f t="shared" si="2"/>
        <v>0</v>
      </c>
      <c r="N18" s="504">
        <f t="shared" si="3"/>
        <v>0</v>
      </c>
    </row>
    <row r="19" spans="1:14" s="506" customFormat="1">
      <c r="A19" s="514" t="s">
        <v>717</v>
      </c>
      <c r="B19" s="498" t="s">
        <v>193</v>
      </c>
      <c r="C19" s="9" t="s">
        <v>194</v>
      </c>
      <c r="D19" s="498" t="s">
        <v>214</v>
      </c>
      <c r="E19" s="498" t="s">
        <v>89</v>
      </c>
      <c r="F19" s="500" t="s">
        <v>44</v>
      </c>
      <c r="G19" s="501">
        <v>21.4</v>
      </c>
      <c r="H19" s="500">
        <v>1</v>
      </c>
      <c r="I19" s="502">
        <v>52.17</v>
      </c>
      <c r="J19" s="503"/>
      <c r="K19" s="504">
        <f t="shared" si="0"/>
        <v>1116.4379999999999</v>
      </c>
      <c r="L19" s="504">
        <f t="shared" si="1"/>
        <v>0</v>
      </c>
      <c r="M19" s="505">
        <f t="shared" si="2"/>
        <v>0</v>
      </c>
      <c r="N19" s="504">
        <f t="shared" si="3"/>
        <v>0</v>
      </c>
    </row>
    <row r="20" spans="1:14" s="506" customFormat="1">
      <c r="A20" s="514" t="s">
        <v>718</v>
      </c>
      <c r="B20" s="498" t="s">
        <v>193</v>
      </c>
      <c r="C20" s="9" t="s">
        <v>194</v>
      </c>
      <c r="D20" s="498" t="s">
        <v>215</v>
      </c>
      <c r="E20" s="498" t="s">
        <v>89</v>
      </c>
      <c r="F20" s="500" t="s">
        <v>45</v>
      </c>
      <c r="G20" s="501">
        <v>40.46</v>
      </c>
      <c r="H20" s="500">
        <v>3</v>
      </c>
      <c r="I20" s="502">
        <v>150</v>
      </c>
      <c r="J20" s="503"/>
      <c r="K20" s="504">
        <f t="shared" si="0"/>
        <v>6069</v>
      </c>
      <c r="L20" s="504">
        <f t="shared" si="1"/>
        <v>0</v>
      </c>
      <c r="M20" s="505">
        <f t="shared" si="2"/>
        <v>0</v>
      </c>
      <c r="N20" s="504">
        <f t="shared" si="3"/>
        <v>0</v>
      </c>
    </row>
    <row r="21" spans="1:14" s="506" customFormat="1" ht="24">
      <c r="A21" s="514" t="s">
        <v>719</v>
      </c>
      <c r="B21" s="498" t="s">
        <v>193</v>
      </c>
      <c r="C21" s="9" t="s">
        <v>194</v>
      </c>
      <c r="D21" s="498" t="s">
        <v>216</v>
      </c>
      <c r="E21" s="498" t="s">
        <v>154</v>
      </c>
      <c r="F21" s="500" t="s">
        <v>190</v>
      </c>
      <c r="G21" s="501">
        <v>21</v>
      </c>
      <c r="H21" s="500">
        <v>3</v>
      </c>
      <c r="I21" s="502">
        <v>150</v>
      </c>
      <c r="J21" s="503"/>
      <c r="K21" s="504">
        <f t="shared" si="0"/>
        <v>3150</v>
      </c>
      <c r="L21" s="504">
        <f t="shared" si="1"/>
        <v>0</v>
      </c>
      <c r="M21" s="505">
        <f t="shared" si="2"/>
        <v>0</v>
      </c>
      <c r="N21" s="504">
        <f t="shared" si="3"/>
        <v>0</v>
      </c>
    </row>
    <row r="22" spans="1:14" s="506" customFormat="1">
      <c r="A22" s="514" t="s">
        <v>720</v>
      </c>
      <c r="B22" s="498" t="s">
        <v>193</v>
      </c>
      <c r="C22" s="9" t="s">
        <v>194</v>
      </c>
      <c r="D22" s="498" t="s">
        <v>217</v>
      </c>
      <c r="E22" s="498" t="s">
        <v>288</v>
      </c>
      <c r="F22" s="500" t="s">
        <v>48</v>
      </c>
      <c r="G22" s="501">
        <v>10.16</v>
      </c>
      <c r="H22" s="500">
        <v>1</v>
      </c>
      <c r="I22" s="502">
        <v>52.17</v>
      </c>
      <c r="J22" s="503"/>
      <c r="K22" s="504">
        <f t="shared" si="0"/>
        <v>530.04719999999998</v>
      </c>
      <c r="L22" s="504">
        <f t="shared" si="1"/>
        <v>0</v>
      </c>
      <c r="M22" s="505">
        <f t="shared" si="2"/>
        <v>0</v>
      </c>
      <c r="N22" s="504">
        <f t="shared" si="3"/>
        <v>0</v>
      </c>
    </row>
    <row r="23" spans="1:14" s="506" customFormat="1" ht="24">
      <c r="A23" s="514" t="s">
        <v>721</v>
      </c>
      <c r="B23" s="498" t="s">
        <v>193</v>
      </c>
      <c r="C23" s="9" t="s">
        <v>194</v>
      </c>
      <c r="D23" s="498" t="s">
        <v>218</v>
      </c>
      <c r="E23" s="498" t="s">
        <v>154</v>
      </c>
      <c r="F23" s="500" t="s">
        <v>54</v>
      </c>
      <c r="G23" s="501">
        <v>24.56</v>
      </c>
      <c r="H23" s="500">
        <v>0.08</v>
      </c>
      <c r="I23" s="502">
        <v>4</v>
      </c>
      <c r="J23" s="503"/>
      <c r="K23" s="504">
        <f t="shared" si="0"/>
        <v>98.24</v>
      </c>
      <c r="L23" s="504">
        <f t="shared" si="1"/>
        <v>0</v>
      </c>
      <c r="M23" s="505">
        <f t="shared" si="2"/>
        <v>0</v>
      </c>
      <c r="N23" s="504">
        <f t="shared" si="3"/>
        <v>0</v>
      </c>
    </row>
    <row r="24" spans="1:14" s="506" customFormat="1" ht="24">
      <c r="A24" s="514" t="s">
        <v>722</v>
      </c>
      <c r="B24" s="498" t="s">
        <v>193</v>
      </c>
      <c r="C24" s="9" t="s">
        <v>194</v>
      </c>
      <c r="D24" s="498" t="s">
        <v>219</v>
      </c>
      <c r="E24" s="498" t="s">
        <v>154</v>
      </c>
      <c r="F24" s="500" t="s">
        <v>65</v>
      </c>
      <c r="G24" s="501">
        <v>40.46</v>
      </c>
      <c r="H24" s="649"/>
      <c r="I24" s="649"/>
      <c r="J24" s="649"/>
      <c r="K24" s="649"/>
      <c r="L24" s="649"/>
      <c r="M24" s="649"/>
      <c r="N24" s="649"/>
    </row>
    <row r="25" spans="1:14" s="506" customFormat="1">
      <c r="A25" s="514" t="s">
        <v>723</v>
      </c>
      <c r="B25" s="498" t="s">
        <v>193</v>
      </c>
      <c r="C25" s="9" t="s">
        <v>196</v>
      </c>
      <c r="D25" s="498" t="s">
        <v>220</v>
      </c>
      <c r="E25" s="498" t="s">
        <v>84</v>
      </c>
      <c r="F25" s="500" t="s">
        <v>1237</v>
      </c>
      <c r="G25" s="501">
        <v>63.92</v>
      </c>
      <c r="H25" s="500">
        <v>5</v>
      </c>
      <c r="I25" s="502">
        <v>250</v>
      </c>
      <c r="J25" s="503"/>
      <c r="K25" s="504">
        <f t="shared" si="0"/>
        <v>15980</v>
      </c>
      <c r="L25" s="504">
        <f t="shared" si="1"/>
        <v>0</v>
      </c>
      <c r="M25" s="505">
        <f t="shared" si="2"/>
        <v>0</v>
      </c>
      <c r="N25" s="504">
        <f t="shared" ref="N25:N39" si="4">ROUND(L25*SVS_UR_1_2,2)</f>
        <v>0</v>
      </c>
    </row>
    <row r="26" spans="1:14" s="506" customFormat="1">
      <c r="A26" s="514" t="s">
        <v>724</v>
      </c>
      <c r="B26" s="498" t="s">
        <v>193</v>
      </c>
      <c r="C26" s="9" t="s">
        <v>196</v>
      </c>
      <c r="D26" s="498" t="s">
        <v>221</v>
      </c>
      <c r="E26" s="498" t="s">
        <v>89</v>
      </c>
      <c r="F26" s="500" t="s">
        <v>1237</v>
      </c>
      <c r="G26" s="501">
        <v>48.7</v>
      </c>
      <c r="H26" s="500">
        <v>5</v>
      </c>
      <c r="I26" s="502">
        <v>250</v>
      </c>
      <c r="J26" s="503"/>
      <c r="K26" s="504">
        <f t="shared" si="0"/>
        <v>12175</v>
      </c>
      <c r="L26" s="504">
        <f t="shared" si="1"/>
        <v>0</v>
      </c>
      <c r="M26" s="505">
        <f t="shared" si="2"/>
        <v>0</v>
      </c>
      <c r="N26" s="504">
        <f t="shared" si="4"/>
        <v>0</v>
      </c>
    </row>
    <row r="27" spans="1:14" s="506" customFormat="1">
      <c r="A27" s="514" t="s">
        <v>725</v>
      </c>
      <c r="B27" s="498" t="s">
        <v>193</v>
      </c>
      <c r="C27" s="9" t="s">
        <v>196</v>
      </c>
      <c r="D27" s="498" t="s">
        <v>222</v>
      </c>
      <c r="E27" s="498" t="s">
        <v>89</v>
      </c>
      <c r="F27" s="500" t="s">
        <v>47</v>
      </c>
      <c r="G27" s="501">
        <v>61.18</v>
      </c>
      <c r="H27" s="500">
        <v>5</v>
      </c>
      <c r="I27" s="502">
        <v>250</v>
      </c>
      <c r="J27" s="503"/>
      <c r="K27" s="504">
        <f t="shared" si="0"/>
        <v>15295</v>
      </c>
      <c r="L27" s="504">
        <f t="shared" si="1"/>
        <v>0</v>
      </c>
      <c r="M27" s="505">
        <f t="shared" si="2"/>
        <v>0</v>
      </c>
      <c r="N27" s="504">
        <f t="shared" si="4"/>
        <v>0</v>
      </c>
    </row>
    <row r="28" spans="1:14" s="506" customFormat="1">
      <c r="A28" s="514" t="s">
        <v>726</v>
      </c>
      <c r="B28" s="498" t="s">
        <v>193</v>
      </c>
      <c r="C28" s="9" t="s">
        <v>196</v>
      </c>
      <c r="D28" s="498" t="s">
        <v>223</v>
      </c>
      <c r="E28" s="498" t="s">
        <v>89</v>
      </c>
      <c r="F28" s="500" t="s">
        <v>47</v>
      </c>
      <c r="G28" s="501">
        <v>123.7</v>
      </c>
      <c r="H28" s="500">
        <v>5</v>
      </c>
      <c r="I28" s="502">
        <v>250</v>
      </c>
      <c r="J28" s="503"/>
      <c r="K28" s="504">
        <f t="shared" si="0"/>
        <v>30925</v>
      </c>
      <c r="L28" s="504">
        <f t="shared" si="1"/>
        <v>0</v>
      </c>
      <c r="M28" s="505">
        <f t="shared" si="2"/>
        <v>0</v>
      </c>
      <c r="N28" s="504">
        <f t="shared" si="4"/>
        <v>0</v>
      </c>
    </row>
    <row r="29" spans="1:14" s="506" customFormat="1">
      <c r="A29" s="514" t="s">
        <v>727</v>
      </c>
      <c r="B29" s="498" t="s">
        <v>193</v>
      </c>
      <c r="C29" s="9" t="s">
        <v>196</v>
      </c>
      <c r="D29" s="498" t="s">
        <v>224</v>
      </c>
      <c r="E29" s="498" t="s">
        <v>89</v>
      </c>
      <c r="F29" s="500" t="s">
        <v>45</v>
      </c>
      <c r="G29" s="501">
        <v>46.83</v>
      </c>
      <c r="H29" s="500">
        <v>5</v>
      </c>
      <c r="I29" s="502">
        <v>250</v>
      </c>
      <c r="J29" s="503"/>
      <c r="K29" s="504">
        <f t="shared" si="0"/>
        <v>11707.5</v>
      </c>
      <c r="L29" s="504">
        <f t="shared" si="1"/>
        <v>0</v>
      </c>
      <c r="M29" s="505">
        <f t="shared" si="2"/>
        <v>0</v>
      </c>
      <c r="N29" s="504">
        <f t="shared" si="4"/>
        <v>0</v>
      </c>
    </row>
    <row r="30" spans="1:14" s="506" customFormat="1">
      <c r="A30" s="514" t="s">
        <v>728</v>
      </c>
      <c r="B30" s="498" t="s">
        <v>193</v>
      </c>
      <c r="C30" s="9" t="s">
        <v>196</v>
      </c>
      <c r="D30" s="498" t="s">
        <v>158</v>
      </c>
      <c r="E30" s="498" t="s">
        <v>84</v>
      </c>
      <c r="F30" s="500" t="s">
        <v>51</v>
      </c>
      <c r="G30" s="501">
        <v>78.12</v>
      </c>
      <c r="H30" s="500">
        <v>5</v>
      </c>
      <c r="I30" s="502">
        <v>250</v>
      </c>
      <c r="J30" s="503"/>
      <c r="K30" s="504">
        <f t="shared" si="0"/>
        <v>19530</v>
      </c>
      <c r="L30" s="504">
        <f t="shared" si="1"/>
        <v>0</v>
      </c>
      <c r="M30" s="505">
        <f t="shared" si="2"/>
        <v>0</v>
      </c>
      <c r="N30" s="504">
        <f t="shared" si="4"/>
        <v>0</v>
      </c>
    </row>
    <row r="31" spans="1:14" s="506" customFormat="1">
      <c r="A31" s="514" t="s">
        <v>729</v>
      </c>
      <c r="B31" s="498" t="s">
        <v>193</v>
      </c>
      <c r="C31" s="9" t="s">
        <v>196</v>
      </c>
      <c r="D31" s="498" t="s">
        <v>225</v>
      </c>
      <c r="E31" s="498" t="s">
        <v>89</v>
      </c>
      <c r="F31" s="500" t="s">
        <v>1235</v>
      </c>
      <c r="G31" s="501">
        <v>6.14</v>
      </c>
      <c r="H31" s="500">
        <v>5</v>
      </c>
      <c r="I31" s="502">
        <v>250</v>
      </c>
      <c r="J31" s="503"/>
      <c r="K31" s="504">
        <f t="shared" si="0"/>
        <v>1535</v>
      </c>
      <c r="L31" s="504">
        <f t="shared" si="1"/>
        <v>0</v>
      </c>
      <c r="M31" s="505">
        <f t="shared" si="2"/>
        <v>0</v>
      </c>
      <c r="N31" s="504">
        <f t="shared" si="4"/>
        <v>0</v>
      </c>
    </row>
    <row r="32" spans="1:14" s="506" customFormat="1">
      <c r="A32" s="514" t="s">
        <v>617</v>
      </c>
      <c r="B32" s="498" t="s">
        <v>193</v>
      </c>
      <c r="C32" s="9" t="s">
        <v>196</v>
      </c>
      <c r="D32" s="498" t="s">
        <v>226</v>
      </c>
      <c r="E32" s="498" t="s">
        <v>89</v>
      </c>
      <c r="F32" s="500" t="s">
        <v>47</v>
      </c>
      <c r="G32" s="501">
        <v>98.15</v>
      </c>
      <c r="H32" s="500">
        <v>3</v>
      </c>
      <c r="I32" s="502">
        <v>150</v>
      </c>
      <c r="J32" s="503"/>
      <c r="K32" s="504">
        <f t="shared" si="0"/>
        <v>14722.5</v>
      </c>
      <c r="L32" s="504">
        <f t="shared" si="1"/>
        <v>0</v>
      </c>
      <c r="M32" s="505">
        <f t="shared" si="2"/>
        <v>0</v>
      </c>
      <c r="N32" s="504">
        <f t="shared" si="4"/>
        <v>0</v>
      </c>
    </row>
    <row r="33" spans="1:14" s="506" customFormat="1">
      <c r="A33" s="514" t="s">
        <v>730</v>
      </c>
      <c r="B33" s="498" t="s">
        <v>193</v>
      </c>
      <c r="C33" s="9" t="s">
        <v>196</v>
      </c>
      <c r="D33" s="498" t="s">
        <v>212</v>
      </c>
      <c r="E33" s="498" t="s">
        <v>89</v>
      </c>
      <c r="F33" s="500" t="s">
        <v>47</v>
      </c>
      <c r="G33" s="501">
        <v>141.99</v>
      </c>
      <c r="H33" s="500">
        <v>5</v>
      </c>
      <c r="I33" s="502">
        <v>250</v>
      </c>
      <c r="J33" s="503"/>
      <c r="K33" s="504">
        <f t="shared" si="0"/>
        <v>35497.5</v>
      </c>
      <c r="L33" s="504">
        <f t="shared" si="1"/>
        <v>0</v>
      </c>
      <c r="M33" s="505">
        <f t="shared" si="2"/>
        <v>0</v>
      </c>
      <c r="N33" s="504">
        <f t="shared" si="4"/>
        <v>0</v>
      </c>
    </row>
    <row r="34" spans="1:14" s="506" customFormat="1" ht="24">
      <c r="A34" s="514" t="s">
        <v>731</v>
      </c>
      <c r="B34" s="498" t="s">
        <v>193</v>
      </c>
      <c r="C34" s="9" t="s">
        <v>196</v>
      </c>
      <c r="D34" s="498" t="s">
        <v>227</v>
      </c>
      <c r="E34" s="498" t="s">
        <v>89</v>
      </c>
      <c r="F34" s="500" t="s">
        <v>45</v>
      </c>
      <c r="G34" s="501">
        <v>157.12</v>
      </c>
      <c r="H34" s="500">
        <v>3</v>
      </c>
      <c r="I34" s="502">
        <v>150</v>
      </c>
      <c r="J34" s="503"/>
      <c r="K34" s="504">
        <f t="shared" si="0"/>
        <v>23568</v>
      </c>
      <c r="L34" s="504">
        <f t="shared" si="1"/>
        <v>0</v>
      </c>
      <c r="M34" s="505">
        <f t="shared" si="2"/>
        <v>0</v>
      </c>
      <c r="N34" s="504">
        <f t="shared" si="4"/>
        <v>0</v>
      </c>
    </row>
    <row r="35" spans="1:14" s="506" customFormat="1">
      <c r="A35" s="514" t="s">
        <v>732</v>
      </c>
      <c r="B35" s="498" t="s">
        <v>193</v>
      </c>
      <c r="C35" s="9" t="s">
        <v>196</v>
      </c>
      <c r="D35" s="498" t="s">
        <v>228</v>
      </c>
      <c r="E35" s="498" t="s">
        <v>89</v>
      </c>
      <c r="F35" s="500" t="s">
        <v>44</v>
      </c>
      <c r="G35" s="501">
        <v>679.76</v>
      </c>
      <c r="H35" s="500">
        <v>1</v>
      </c>
      <c r="I35" s="502">
        <v>52.17</v>
      </c>
      <c r="J35" s="503"/>
      <c r="K35" s="504">
        <f t="shared" si="0"/>
        <v>35463.0792</v>
      </c>
      <c r="L35" s="504">
        <f t="shared" si="1"/>
        <v>0</v>
      </c>
      <c r="M35" s="505">
        <f t="shared" si="2"/>
        <v>0</v>
      </c>
      <c r="N35" s="504">
        <f t="shared" si="4"/>
        <v>0</v>
      </c>
    </row>
    <row r="36" spans="1:14" s="506" customFormat="1">
      <c r="A36" s="514" t="s">
        <v>733</v>
      </c>
      <c r="B36" s="498" t="s">
        <v>193</v>
      </c>
      <c r="C36" s="9" t="s">
        <v>196</v>
      </c>
      <c r="D36" s="498" t="s">
        <v>229</v>
      </c>
      <c r="E36" s="498" t="s">
        <v>84</v>
      </c>
      <c r="F36" s="500" t="s">
        <v>47</v>
      </c>
      <c r="G36" s="501">
        <v>21.22</v>
      </c>
      <c r="H36" s="500">
        <v>3</v>
      </c>
      <c r="I36" s="502">
        <v>150</v>
      </c>
      <c r="J36" s="503"/>
      <c r="K36" s="504">
        <f t="shared" si="0"/>
        <v>3183</v>
      </c>
      <c r="L36" s="504">
        <f t="shared" si="1"/>
        <v>0</v>
      </c>
      <c r="M36" s="505">
        <f t="shared" si="2"/>
        <v>0</v>
      </c>
      <c r="N36" s="504">
        <f t="shared" si="4"/>
        <v>0</v>
      </c>
    </row>
    <row r="37" spans="1:14" s="506" customFormat="1">
      <c r="A37" s="514" t="s">
        <v>734</v>
      </c>
      <c r="B37" s="498" t="s">
        <v>193</v>
      </c>
      <c r="C37" s="9" t="s">
        <v>196</v>
      </c>
      <c r="D37" s="498" t="s">
        <v>230</v>
      </c>
      <c r="E37" s="498" t="s">
        <v>89</v>
      </c>
      <c r="F37" s="500" t="s">
        <v>41</v>
      </c>
      <c r="G37" s="501">
        <v>51.39</v>
      </c>
      <c r="H37" s="500">
        <v>1</v>
      </c>
      <c r="I37" s="502">
        <v>52.17</v>
      </c>
      <c r="J37" s="503"/>
      <c r="K37" s="504">
        <f t="shared" si="0"/>
        <v>2681.0163000000002</v>
      </c>
      <c r="L37" s="504">
        <f t="shared" si="1"/>
        <v>0</v>
      </c>
      <c r="M37" s="505">
        <f t="shared" si="2"/>
        <v>0</v>
      </c>
      <c r="N37" s="504">
        <f t="shared" si="4"/>
        <v>0</v>
      </c>
    </row>
    <row r="38" spans="1:14" s="506" customFormat="1">
      <c r="A38" s="514" t="s">
        <v>735</v>
      </c>
      <c r="B38" s="498" t="s">
        <v>193</v>
      </c>
      <c r="C38" s="9" t="s">
        <v>196</v>
      </c>
      <c r="D38" s="498" t="s">
        <v>231</v>
      </c>
      <c r="E38" s="498" t="s">
        <v>287</v>
      </c>
      <c r="F38" s="500" t="s">
        <v>55</v>
      </c>
      <c r="G38" s="501">
        <v>25.79</v>
      </c>
      <c r="H38" s="500">
        <v>0.23</v>
      </c>
      <c r="I38" s="502">
        <v>12</v>
      </c>
      <c r="J38" s="503"/>
      <c r="K38" s="504">
        <f t="shared" si="0"/>
        <v>309.48</v>
      </c>
      <c r="L38" s="504">
        <f t="shared" si="1"/>
        <v>0</v>
      </c>
      <c r="M38" s="505">
        <f t="shared" si="2"/>
        <v>0</v>
      </c>
      <c r="N38" s="504">
        <f t="shared" si="4"/>
        <v>0</v>
      </c>
    </row>
    <row r="39" spans="1:14" s="506" customFormat="1">
      <c r="A39" s="514" t="s">
        <v>736</v>
      </c>
      <c r="B39" s="498" t="s">
        <v>193</v>
      </c>
      <c r="C39" s="9" t="s">
        <v>196</v>
      </c>
      <c r="D39" s="498" t="s">
        <v>232</v>
      </c>
      <c r="E39" s="498" t="s">
        <v>89</v>
      </c>
      <c r="F39" s="500" t="s">
        <v>41</v>
      </c>
      <c r="G39" s="501">
        <v>43.54</v>
      </c>
      <c r="H39" s="500">
        <v>1</v>
      </c>
      <c r="I39" s="502">
        <v>52.17</v>
      </c>
      <c r="J39" s="503"/>
      <c r="K39" s="504">
        <f t="shared" si="0"/>
        <v>2271.4818</v>
      </c>
      <c r="L39" s="504">
        <f t="shared" si="1"/>
        <v>0</v>
      </c>
      <c r="M39" s="505">
        <f t="shared" si="2"/>
        <v>0</v>
      </c>
      <c r="N39" s="504">
        <f t="shared" si="4"/>
        <v>0</v>
      </c>
    </row>
    <row r="40" spans="1:14" s="506" customFormat="1">
      <c r="A40" s="514" t="s">
        <v>737</v>
      </c>
      <c r="B40" s="498" t="s">
        <v>193</v>
      </c>
      <c r="C40" s="9" t="s">
        <v>196</v>
      </c>
      <c r="D40" s="498" t="s">
        <v>233</v>
      </c>
      <c r="E40" s="498" t="s">
        <v>289</v>
      </c>
      <c r="F40" s="500" t="s">
        <v>65</v>
      </c>
      <c r="G40" s="501">
        <v>189.87</v>
      </c>
      <c r="H40" s="649"/>
      <c r="I40" s="649"/>
      <c r="J40" s="649"/>
      <c r="K40" s="649"/>
      <c r="L40" s="649"/>
      <c r="M40" s="649"/>
      <c r="N40" s="649"/>
    </row>
    <row r="41" spans="1:14" s="506" customFormat="1">
      <c r="A41" s="514" t="s">
        <v>738</v>
      </c>
      <c r="B41" s="498" t="s">
        <v>193</v>
      </c>
      <c r="C41" s="9" t="s">
        <v>196</v>
      </c>
      <c r="D41" s="498" t="s">
        <v>234</v>
      </c>
      <c r="E41" s="498" t="s">
        <v>287</v>
      </c>
      <c r="F41" s="500" t="s">
        <v>65</v>
      </c>
      <c r="G41" s="501">
        <v>43.61</v>
      </c>
      <c r="H41" s="649"/>
      <c r="I41" s="649"/>
      <c r="J41" s="649"/>
      <c r="K41" s="649"/>
      <c r="L41" s="649"/>
      <c r="M41" s="649"/>
      <c r="N41" s="649"/>
    </row>
    <row r="42" spans="1:14" s="506" customFormat="1">
      <c r="A42" s="514" t="s">
        <v>739</v>
      </c>
      <c r="B42" s="498" t="s">
        <v>193</v>
      </c>
      <c r="C42" s="9" t="s">
        <v>197</v>
      </c>
      <c r="D42" s="498" t="s">
        <v>158</v>
      </c>
      <c r="E42" s="498" t="s">
        <v>84</v>
      </c>
      <c r="F42" s="500" t="s">
        <v>51</v>
      </c>
      <c r="G42" s="501">
        <v>171.42</v>
      </c>
      <c r="H42" s="500">
        <v>5</v>
      </c>
      <c r="I42" s="502">
        <v>250</v>
      </c>
      <c r="J42" s="503"/>
      <c r="K42" s="504">
        <f t="shared" si="0"/>
        <v>42855</v>
      </c>
      <c r="L42" s="504">
        <f t="shared" si="1"/>
        <v>0</v>
      </c>
      <c r="M42" s="505">
        <f t="shared" si="2"/>
        <v>0</v>
      </c>
      <c r="N42" s="504">
        <f t="shared" ref="N42:N47" si="5">ROUND(L42*SVS_UR_1_2,2)</f>
        <v>0</v>
      </c>
    </row>
    <row r="43" spans="1:14" s="506" customFormat="1">
      <c r="A43" s="514" t="s">
        <v>740</v>
      </c>
      <c r="B43" s="498" t="s">
        <v>193</v>
      </c>
      <c r="C43" s="9" t="s">
        <v>197</v>
      </c>
      <c r="D43" s="498" t="s">
        <v>5</v>
      </c>
      <c r="E43" s="498" t="s">
        <v>84</v>
      </c>
      <c r="F43" s="500" t="s">
        <v>47</v>
      </c>
      <c r="G43" s="501">
        <v>35.18</v>
      </c>
      <c r="H43" s="500">
        <v>3</v>
      </c>
      <c r="I43" s="502">
        <v>150</v>
      </c>
      <c r="J43" s="503"/>
      <c r="K43" s="504">
        <f t="shared" ref="K43:K75" si="6">G43*I43</f>
        <v>5277</v>
      </c>
      <c r="L43" s="504">
        <f t="shared" si="1"/>
        <v>0</v>
      </c>
      <c r="M43" s="505">
        <f t="shared" si="2"/>
        <v>0</v>
      </c>
      <c r="N43" s="504">
        <f t="shared" si="5"/>
        <v>0</v>
      </c>
    </row>
    <row r="44" spans="1:14" s="506" customFormat="1">
      <c r="A44" s="514" t="s">
        <v>741</v>
      </c>
      <c r="B44" s="498" t="s">
        <v>193</v>
      </c>
      <c r="C44" s="9" t="s">
        <v>197</v>
      </c>
      <c r="D44" s="498" t="s">
        <v>235</v>
      </c>
      <c r="E44" s="498" t="s">
        <v>84</v>
      </c>
      <c r="F44" s="500" t="s">
        <v>47</v>
      </c>
      <c r="G44" s="501">
        <v>102.77</v>
      </c>
      <c r="H44" s="500">
        <v>3</v>
      </c>
      <c r="I44" s="502">
        <v>150</v>
      </c>
      <c r="J44" s="503"/>
      <c r="K44" s="504">
        <f t="shared" si="6"/>
        <v>15415.5</v>
      </c>
      <c r="L44" s="504">
        <f t="shared" si="1"/>
        <v>0</v>
      </c>
      <c r="M44" s="505">
        <f t="shared" si="2"/>
        <v>0</v>
      </c>
      <c r="N44" s="504">
        <f t="shared" si="5"/>
        <v>0</v>
      </c>
    </row>
    <row r="45" spans="1:14" s="506" customFormat="1">
      <c r="A45" s="514" t="s">
        <v>742</v>
      </c>
      <c r="B45" s="498" t="s">
        <v>193</v>
      </c>
      <c r="C45" s="9" t="s">
        <v>197</v>
      </c>
      <c r="D45" s="498" t="s">
        <v>236</v>
      </c>
      <c r="E45" s="498" t="s">
        <v>84</v>
      </c>
      <c r="F45" s="500" t="s">
        <v>52</v>
      </c>
      <c r="G45" s="501">
        <v>300.3</v>
      </c>
      <c r="H45" s="500">
        <v>5</v>
      </c>
      <c r="I45" s="502">
        <v>250</v>
      </c>
      <c r="J45" s="503"/>
      <c r="K45" s="504">
        <f t="shared" si="6"/>
        <v>75075</v>
      </c>
      <c r="L45" s="504">
        <f t="shared" si="1"/>
        <v>0</v>
      </c>
      <c r="M45" s="505">
        <f t="shared" si="2"/>
        <v>0</v>
      </c>
      <c r="N45" s="504">
        <f t="shared" si="5"/>
        <v>0</v>
      </c>
    </row>
    <row r="46" spans="1:14" s="506" customFormat="1">
      <c r="A46" s="514" t="s">
        <v>743</v>
      </c>
      <c r="B46" s="498" t="s">
        <v>193</v>
      </c>
      <c r="C46" s="9" t="s">
        <v>197</v>
      </c>
      <c r="D46" s="498" t="s">
        <v>237</v>
      </c>
      <c r="E46" s="498" t="s">
        <v>84</v>
      </c>
      <c r="F46" s="500" t="s">
        <v>47</v>
      </c>
      <c r="G46" s="501">
        <v>70.33</v>
      </c>
      <c r="H46" s="644">
        <v>1</v>
      </c>
      <c r="I46" s="502">
        <v>52.17</v>
      </c>
      <c r="J46" s="503"/>
      <c r="K46" s="504">
        <f t="shared" si="6"/>
        <v>3669.1161000000002</v>
      </c>
      <c r="L46" s="504">
        <f t="shared" si="1"/>
        <v>0</v>
      </c>
      <c r="M46" s="505">
        <f t="shared" si="2"/>
        <v>0</v>
      </c>
      <c r="N46" s="504">
        <f t="shared" si="5"/>
        <v>0</v>
      </c>
    </row>
    <row r="47" spans="1:14" s="506" customFormat="1">
      <c r="A47" s="514" t="s">
        <v>744</v>
      </c>
      <c r="B47" s="498" t="s">
        <v>193</v>
      </c>
      <c r="C47" s="9" t="s">
        <v>197</v>
      </c>
      <c r="D47" s="498" t="s">
        <v>238</v>
      </c>
      <c r="E47" s="498" t="s">
        <v>84</v>
      </c>
      <c r="F47" s="500" t="s">
        <v>47</v>
      </c>
      <c r="G47" s="501">
        <v>22.38</v>
      </c>
      <c r="H47" s="644">
        <v>1</v>
      </c>
      <c r="I47" s="502">
        <v>52.17</v>
      </c>
      <c r="J47" s="503"/>
      <c r="K47" s="504">
        <f t="shared" si="6"/>
        <v>1167.5645999999999</v>
      </c>
      <c r="L47" s="504">
        <f t="shared" si="1"/>
        <v>0</v>
      </c>
      <c r="M47" s="505">
        <f t="shared" si="2"/>
        <v>0</v>
      </c>
      <c r="N47" s="504">
        <f t="shared" si="5"/>
        <v>0</v>
      </c>
    </row>
    <row r="48" spans="1:14" s="506" customFormat="1">
      <c r="A48" s="514" t="s">
        <v>745</v>
      </c>
      <c r="B48" s="498" t="s">
        <v>193</v>
      </c>
      <c r="C48" s="9" t="s">
        <v>197</v>
      </c>
      <c r="D48" s="498" t="s">
        <v>219</v>
      </c>
      <c r="E48" s="498" t="s">
        <v>287</v>
      </c>
      <c r="F48" s="500" t="s">
        <v>65</v>
      </c>
      <c r="G48" s="501">
        <v>36.39</v>
      </c>
      <c r="H48" s="649"/>
      <c r="I48" s="649"/>
      <c r="J48" s="649"/>
      <c r="K48" s="649"/>
      <c r="L48" s="649"/>
      <c r="M48" s="649"/>
      <c r="N48" s="649"/>
    </row>
    <row r="49" spans="1:14" s="506" customFormat="1">
      <c r="A49" s="514" t="s">
        <v>746</v>
      </c>
      <c r="B49" s="498" t="s">
        <v>193</v>
      </c>
      <c r="C49" s="9" t="s">
        <v>194</v>
      </c>
      <c r="D49" s="498" t="s">
        <v>239</v>
      </c>
      <c r="E49" s="498" t="s">
        <v>84</v>
      </c>
      <c r="F49" s="500" t="s">
        <v>51</v>
      </c>
      <c r="G49" s="501">
        <v>6</v>
      </c>
      <c r="H49" s="500">
        <v>3</v>
      </c>
      <c r="I49" s="502">
        <v>150</v>
      </c>
      <c r="J49" s="503"/>
      <c r="K49" s="504">
        <f t="shared" si="6"/>
        <v>900</v>
      </c>
      <c r="L49" s="504">
        <f t="shared" si="1"/>
        <v>0</v>
      </c>
      <c r="M49" s="505">
        <f t="shared" si="2"/>
        <v>0</v>
      </c>
      <c r="N49" s="504">
        <f>ROUND(L49*SVS_UR_1_2,2)</f>
        <v>0</v>
      </c>
    </row>
    <row r="50" spans="1:14">
      <c r="A50" s="650" t="s">
        <v>72</v>
      </c>
      <c r="B50" s="651" t="s">
        <v>87</v>
      </c>
      <c r="C50" s="652"/>
      <c r="D50" s="653"/>
      <c r="E50" s="654"/>
      <c r="F50" s="654"/>
      <c r="G50" s="655">
        <f>SUM(G11:G49)</f>
        <v>3020.65</v>
      </c>
      <c r="H50" s="656"/>
      <c r="I50" s="657"/>
      <c r="J50" s="657"/>
      <c r="K50" s="655">
        <f>SUM(K11:K49)</f>
        <v>426802.63519999996</v>
      </c>
      <c r="L50" s="655">
        <f>SUM(L11:L49)</f>
        <v>0</v>
      </c>
      <c r="M50" s="656"/>
      <c r="N50" s="655">
        <f>SUM(N11:N49)</f>
        <v>0</v>
      </c>
    </row>
    <row r="51" spans="1:14">
      <c r="A51" s="658"/>
      <c r="B51" s="651" t="s">
        <v>198</v>
      </c>
      <c r="C51" s="652"/>
      <c r="D51" s="652"/>
      <c r="E51" s="642"/>
      <c r="F51" s="659"/>
      <c r="G51" s="659"/>
      <c r="H51" s="660"/>
      <c r="I51" s="660"/>
      <c r="J51" s="661"/>
      <c r="K51" s="652"/>
      <c r="L51" s="661"/>
      <c r="M51" s="661"/>
      <c r="N51" s="662"/>
    </row>
    <row r="52" spans="1:14" s="506" customFormat="1">
      <c r="A52" s="514" t="s">
        <v>620</v>
      </c>
      <c r="B52" s="498" t="s">
        <v>198</v>
      </c>
      <c r="C52" s="9" t="s">
        <v>194</v>
      </c>
      <c r="D52" s="498" t="s">
        <v>158</v>
      </c>
      <c r="E52" s="498" t="s">
        <v>84</v>
      </c>
      <c r="F52" s="500" t="s">
        <v>51</v>
      </c>
      <c r="G52" s="501">
        <v>5.63</v>
      </c>
      <c r="H52" s="500">
        <v>2</v>
      </c>
      <c r="I52" s="502">
        <v>100</v>
      </c>
      <c r="J52" s="503"/>
      <c r="K52" s="504">
        <f t="shared" si="6"/>
        <v>563</v>
      </c>
      <c r="L52" s="504">
        <f t="shared" si="1"/>
        <v>0</v>
      </c>
      <c r="M52" s="505">
        <f t="shared" si="2"/>
        <v>0</v>
      </c>
      <c r="N52" s="504">
        <f>ROUND(L52*SVS_UR_1_2,2)</f>
        <v>0</v>
      </c>
    </row>
    <row r="53" spans="1:14" s="506" customFormat="1">
      <c r="A53" s="514" t="s">
        <v>621</v>
      </c>
      <c r="B53" s="498" t="s">
        <v>198</v>
      </c>
      <c r="C53" s="9" t="s">
        <v>194</v>
      </c>
      <c r="D53" s="498" t="s">
        <v>240</v>
      </c>
      <c r="E53" s="498" t="s">
        <v>84</v>
      </c>
      <c r="F53" s="500" t="s">
        <v>44</v>
      </c>
      <c r="G53" s="501">
        <v>14.37</v>
      </c>
      <c r="H53" s="500">
        <v>1</v>
      </c>
      <c r="I53" s="502">
        <v>52.17</v>
      </c>
      <c r="J53" s="503"/>
      <c r="K53" s="504">
        <f t="shared" si="6"/>
        <v>749.68290000000002</v>
      </c>
      <c r="L53" s="504">
        <f t="shared" si="1"/>
        <v>0</v>
      </c>
      <c r="M53" s="505">
        <f t="shared" si="2"/>
        <v>0</v>
      </c>
      <c r="N53" s="504">
        <f>ROUND(L53*SVS_UR_1_2,2)</f>
        <v>0</v>
      </c>
    </row>
    <row r="54" spans="1:14" s="506" customFormat="1">
      <c r="A54" s="514" t="s">
        <v>622</v>
      </c>
      <c r="B54" s="498" t="s">
        <v>198</v>
      </c>
      <c r="C54" s="9" t="s">
        <v>194</v>
      </c>
      <c r="D54" s="498" t="s">
        <v>209</v>
      </c>
      <c r="E54" s="498" t="s">
        <v>84</v>
      </c>
      <c r="F54" s="500" t="s">
        <v>48</v>
      </c>
      <c r="G54" s="501">
        <v>15.75</v>
      </c>
      <c r="H54" s="500">
        <v>1</v>
      </c>
      <c r="I54" s="502">
        <v>52.17</v>
      </c>
      <c r="J54" s="503"/>
      <c r="K54" s="504">
        <f t="shared" si="6"/>
        <v>821.67750000000001</v>
      </c>
      <c r="L54" s="504">
        <f t="shared" si="1"/>
        <v>0</v>
      </c>
      <c r="M54" s="505">
        <f t="shared" si="2"/>
        <v>0</v>
      </c>
      <c r="N54" s="504">
        <f>ROUND(L54*SVS_UR_1_2,2)</f>
        <v>0</v>
      </c>
    </row>
    <row r="55" spans="1:14" s="506" customFormat="1">
      <c r="A55" s="514" t="s">
        <v>623</v>
      </c>
      <c r="B55" s="498" t="s">
        <v>198</v>
      </c>
      <c r="C55" s="9" t="s">
        <v>194</v>
      </c>
      <c r="D55" s="498" t="s">
        <v>241</v>
      </c>
      <c r="E55" s="498" t="s">
        <v>287</v>
      </c>
      <c r="F55" s="500" t="s">
        <v>65</v>
      </c>
      <c r="G55" s="501">
        <v>64.48</v>
      </c>
      <c r="H55" s="649"/>
      <c r="I55" s="649"/>
      <c r="J55" s="649"/>
      <c r="K55" s="649"/>
      <c r="L55" s="649"/>
      <c r="M55" s="649"/>
      <c r="N55" s="649"/>
    </row>
    <row r="56" spans="1:14">
      <c r="A56" s="650" t="s">
        <v>72</v>
      </c>
      <c r="B56" s="651" t="s">
        <v>87</v>
      </c>
      <c r="C56" s="652"/>
      <c r="D56" s="653"/>
      <c r="E56" s="654"/>
      <c r="F56" s="654"/>
      <c r="G56" s="655">
        <f>SUM(G52:G55)</f>
        <v>100.23</v>
      </c>
      <c r="H56" s="656"/>
      <c r="I56" s="657"/>
      <c r="J56" s="657"/>
      <c r="K56" s="655">
        <f>SUM(K52:K55)</f>
        <v>2134.3604</v>
      </c>
      <c r="L56" s="655">
        <f>SUM(L52:L55)</f>
        <v>0</v>
      </c>
      <c r="M56" s="656"/>
      <c r="N56" s="655">
        <f>SUM(N52:N55)</f>
        <v>0</v>
      </c>
    </row>
    <row r="57" spans="1:14">
      <c r="A57" s="658"/>
      <c r="B57" s="651" t="s">
        <v>199</v>
      </c>
      <c r="C57" s="652"/>
      <c r="D57" s="652"/>
      <c r="E57" s="642"/>
      <c r="F57" s="659"/>
      <c r="G57" s="659"/>
      <c r="H57" s="660"/>
      <c r="I57" s="660"/>
      <c r="J57" s="661"/>
      <c r="K57" s="652"/>
      <c r="L57" s="661"/>
      <c r="M57" s="661"/>
      <c r="N57" s="662"/>
    </row>
    <row r="58" spans="1:14" s="506" customFormat="1">
      <c r="A58" s="514" t="s">
        <v>624</v>
      </c>
      <c r="B58" s="498" t="s">
        <v>199</v>
      </c>
      <c r="C58" s="9" t="s">
        <v>194</v>
      </c>
      <c r="D58" s="498" t="s">
        <v>242</v>
      </c>
      <c r="E58" s="498" t="s">
        <v>170</v>
      </c>
      <c r="F58" s="500" t="s">
        <v>47</v>
      </c>
      <c r="G58" s="501">
        <v>38.200000000000003</v>
      </c>
      <c r="H58" s="500">
        <v>2</v>
      </c>
      <c r="I58" s="502">
        <v>100</v>
      </c>
      <c r="J58" s="503"/>
      <c r="K58" s="504">
        <f t="shared" si="6"/>
        <v>3820.0000000000005</v>
      </c>
      <c r="L58" s="504">
        <f t="shared" si="1"/>
        <v>0</v>
      </c>
      <c r="M58" s="505">
        <f t="shared" si="2"/>
        <v>0</v>
      </c>
      <c r="N58" s="504">
        <f>ROUND(L58*SVS_UR_1_2,2)</f>
        <v>0</v>
      </c>
    </row>
    <row r="59" spans="1:14" s="506" customFormat="1">
      <c r="A59" s="514" t="s">
        <v>625</v>
      </c>
      <c r="B59" s="498" t="s">
        <v>199</v>
      </c>
      <c r="C59" s="9" t="s">
        <v>194</v>
      </c>
      <c r="D59" s="498" t="s">
        <v>243</v>
      </c>
      <c r="E59" s="498" t="s">
        <v>84</v>
      </c>
      <c r="F59" s="500" t="s">
        <v>66</v>
      </c>
      <c r="G59" s="501">
        <v>60.78</v>
      </c>
      <c r="H59" s="500">
        <v>2</v>
      </c>
      <c r="I59" s="502">
        <v>100</v>
      </c>
      <c r="J59" s="503"/>
      <c r="K59" s="504">
        <f t="shared" si="6"/>
        <v>6078</v>
      </c>
      <c r="L59" s="504">
        <f t="shared" si="1"/>
        <v>0</v>
      </c>
      <c r="M59" s="505">
        <f t="shared" si="2"/>
        <v>0</v>
      </c>
      <c r="N59" s="504">
        <f>ROUND(L59*SVS_UR_1_2,2)</f>
        <v>0</v>
      </c>
    </row>
    <row r="60" spans="1:14" s="506" customFormat="1">
      <c r="A60" s="514" t="s">
        <v>626</v>
      </c>
      <c r="B60" s="498" t="s">
        <v>199</v>
      </c>
      <c r="C60" s="9" t="s">
        <v>194</v>
      </c>
      <c r="D60" s="498" t="s">
        <v>244</v>
      </c>
      <c r="E60" s="498" t="s">
        <v>84</v>
      </c>
      <c r="F60" s="500" t="s">
        <v>66</v>
      </c>
      <c r="G60" s="501">
        <v>24.56</v>
      </c>
      <c r="H60" s="500">
        <v>2</v>
      </c>
      <c r="I60" s="502">
        <v>100</v>
      </c>
      <c r="J60" s="503"/>
      <c r="K60" s="504">
        <f t="shared" si="6"/>
        <v>2456</v>
      </c>
      <c r="L60" s="504">
        <f t="shared" si="1"/>
        <v>0</v>
      </c>
      <c r="M60" s="505">
        <f t="shared" si="2"/>
        <v>0</v>
      </c>
      <c r="N60" s="504">
        <f>ROUND(L60*SVS_UR_1_2,2)</f>
        <v>0</v>
      </c>
    </row>
    <row r="61" spans="1:14" s="506" customFormat="1">
      <c r="A61" s="514" t="s">
        <v>627</v>
      </c>
      <c r="B61" s="498" t="s">
        <v>199</v>
      </c>
      <c r="C61" s="9" t="s">
        <v>194</v>
      </c>
      <c r="D61" s="498" t="s">
        <v>46</v>
      </c>
      <c r="E61" s="498" t="s">
        <v>84</v>
      </c>
      <c r="F61" s="500" t="s">
        <v>66</v>
      </c>
      <c r="G61" s="501">
        <v>19.34</v>
      </c>
      <c r="H61" s="500">
        <v>2</v>
      </c>
      <c r="I61" s="502">
        <v>100</v>
      </c>
      <c r="J61" s="503"/>
      <c r="K61" s="504">
        <f t="shared" si="6"/>
        <v>1934</v>
      </c>
      <c r="L61" s="504">
        <f t="shared" si="1"/>
        <v>0</v>
      </c>
      <c r="M61" s="505">
        <f t="shared" si="2"/>
        <v>0</v>
      </c>
      <c r="N61" s="504">
        <f>ROUND(L61*SVS_UR_1_2,2)</f>
        <v>0</v>
      </c>
    </row>
    <row r="62" spans="1:14" s="506" customFormat="1">
      <c r="A62" s="514" t="s">
        <v>747</v>
      </c>
      <c r="B62" s="498" t="s">
        <v>199</v>
      </c>
      <c r="C62" s="9" t="s">
        <v>194</v>
      </c>
      <c r="D62" s="498" t="s">
        <v>245</v>
      </c>
      <c r="E62" s="498" t="s">
        <v>84</v>
      </c>
      <c r="F62" s="500" t="s">
        <v>65</v>
      </c>
      <c r="G62" s="501">
        <v>24.74</v>
      </c>
      <c r="H62" s="649"/>
      <c r="I62" s="649"/>
      <c r="J62" s="649"/>
      <c r="K62" s="649"/>
      <c r="L62" s="649"/>
      <c r="M62" s="649"/>
      <c r="N62" s="649"/>
    </row>
    <row r="63" spans="1:14" s="506" customFormat="1">
      <c r="A63" s="514" t="s">
        <v>748</v>
      </c>
      <c r="B63" s="498" t="s">
        <v>199</v>
      </c>
      <c r="C63" s="9" t="s">
        <v>194</v>
      </c>
      <c r="D63" s="498" t="s">
        <v>246</v>
      </c>
      <c r="E63" s="498" t="s">
        <v>84</v>
      </c>
      <c r="F63" s="500" t="s">
        <v>51</v>
      </c>
      <c r="G63" s="501">
        <v>4.79</v>
      </c>
      <c r="H63" s="500">
        <v>2</v>
      </c>
      <c r="I63" s="502">
        <v>100</v>
      </c>
      <c r="J63" s="503"/>
      <c r="K63" s="504">
        <f t="shared" si="6"/>
        <v>479</v>
      </c>
      <c r="L63" s="504">
        <f t="shared" si="1"/>
        <v>0</v>
      </c>
      <c r="M63" s="505">
        <f t="shared" si="2"/>
        <v>0</v>
      </c>
      <c r="N63" s="504">
        <f t="shared" ref="N63:N69" si="7">ROUND(L63*SVS_UR_1_2,2)</f>
        <v>0</v>
      </c>
    </row>
    <row r="64" spans="1:14" s="506" customFormat="1">
      <c r="A64" s="514" t="s">
        <v>749</v>
      </c>
      <c r="B64" s="498" t="s">
        <v>199</v>
      </c>
      <c r="C64" s="9" t="s">
        <v>194</v>
      </c>
      <c r="D64" s="498" t="s">
        <v>247</v>
      </c>
      <c r="E64" s="498" t="s">
        <v>287</v>
      </c>
      <c r="F64" s="500" t="s">
        <v>55</v>
      </c>
      <c r="G64" s="501">
        <v>4.8</v>
      </c>
      <c r="H64" s="500">
        <v>0.02</v>
      </c>
      <c r="I64" s="502">
        <v>1</v>
      </c>
      <c r="J64" s="503"/>
      <c r="K64" s="504">
        <f t="shared" si="6"/>
        <v>4.8</v>
      </c>
      <c r="L64" s="504">
        <f t="shared" si="1"/>
        <v>0</v>
      </c>
      <c r="M64" s="505">
        <f t="shared" si="2"/>
        <v>0</v>
      </c>
      <c r="N64" s="504">
        <f t="shared" si="7"/>
        <v>0</v>
      </c>
    </row>
    <row r="65" spans="1:14" s="506" customFormat="1">
      <c r="A65" s="514" t="s">
        <v>750</v>
      </c>
      <c r="B65" s="498" t="s">
        <v>199</v>
      </c>
      <c r="C65" s="9" t="s">
        <v>196</v>
      </c>
      <c r="D65" s="498" t="s">
        <v>248</v>
      </c>
      <c r="E65" s="498" t="s">
        <v>88</v>
      </c>
      <c r="F65" s="500" t="s">
        <v>44</v>
      </c>
      <c r="G65" s="501">
        <v>138.22999999999999</v>
      </c>
      <c r="H65" s="500">
        <v>2</v>
      </c>
      <c r="I65" s="502">
        <v>100</v>
      </c>
      <c r="J65" s="503"/>
      <c r="K65" s="504">
        <f t="shared" si="6"/>
        <v>13822.999999999998</v>
      </c>
      <c r="L65" s="504">
        <f t="shared" si="1"/>
        <v>0</v>
      </c>
      <c r="M65" s="505">
        <f t="shared" si="2"/>
        <v>0</v>
      </c>
      <c r="N65" s="504">
        <f t="shared" si="7"/>
        <v>0</v>
      </c>
    </row>
    <row r="66" spans="1:14" s="506" customFormat="1">
      <c r="A66" s="514" t="s">
        <v>751</v>
      </c>
      <c r="B66" s="498" t="s">
        <v>199</v>
      </c>
      <c r="C66" s="9" t="s">
        <v>196</v>
      </c>
      <c r="D66" s="498" t="s">
        <v>530</v>
      </c>
      <c r="E66" s="498" t="s">
        <v>88</v>
      </c>
      <c r="F66" s="500" t="s">
        <v>44</v>
      </c>
      <c r="G66" s="501">
        <v>25.03</v>
      </c>
      <c r="H66" s="500">
        <v>0.23</v>
      </c>
      <c r="I66" s="502">
        <v>12</v>
      </c>
      <c r="J66" s="503"/>
      <c r="K66" s="504">
        <f t="shared" si="6"/>
        <v>300.36</v>
      </c>
      <c r="L66" s="504">
        <f t="shared" si="1"/>
        <v>0</v>
      </c>
      <c r="M66" s="505">
        <f t="shared" si="2"/>
        <v>0</v>
      </c>
      <c r="N66" s="504">
        <f t="shared" si="7"/>
        <v>0</v>
      </c>
    </row>
    <row r="67" spans="1:14" s="506" customFormat="1">
      <c r="A67" s="514" t="s">
        <v>752</v>
      </c>
      <c r="B67" s="498" t="s">
        <v>199</v>
      </c>
      <c r="C67" s="9" t="s">
        <v>196</v>
      </c>
      <c r="D67" s="498" t="s">
        <v>249</v>
      </c>
      <c r="E67" s="498" t="s">
        <v>88</v>
      </c>
      <c r="F67" s="500" t="s">
        <v>47</v>
      </c>
      <c r="G67" s="501">
        <v>70.39</v>
      </c>
      <c r="H67" s="500">
        <v>2</v>
      </c>
      <c r="I67" s="502">
        <v>100</v>
      </c>
      <c r="J67" s="503"/>
      <c r="K67" s="504">
        <f t="shared" si="6"/>
        <v>7039</v>
      </c>
      <c r="L67" s="504">
        <f t="shared" si="1"/>
        <v>0</v>
      </c>
      <c r="M67" s="505">
        <f t="shared" si="2"/>
        <v>0</v>
      </c>
      <c r="N67" s="504">
        <f t="shared" si="7"/>
        <v>0</v>
      </c>
    </row>
    <row r="68" spans="1:14" s="506" customFormat="1">
      <c r="A68" s="514" t="s">
        <v>753</v>
      </c>
      <c r="B68" s="498" t="s">
        <v>199</v>
      </c>
      <c r="C68" s="9" t="s">
        <v>196</v>
      </c>
      <c r="D68" s="498" t="s">
        <v>225</v>
      </c>
      <c r="E68" s="498" t="s">
        <v>88</v>
      </c>
      <c r="F68" s="500" t="s">
        <v>1235</v>
      </c>
      <c r="G68" s="501">
        <v>12.28</v>
      </c>
      <c r="H68" s="500">
        <v>2</v>
      </c>
      <c r="I68" s="502">
        <v>100</v>
      </c>
      <c r="J68" s="503"/>
      <c r="K68" s="504">
        <f t="shared" si="6"/>
        <v>1228</v>
      </c>
      <c r="L68" s="504">
        <f t="shared" si="1"/>
        <v>0</v>
      </c>
      <c r="M68" s="505">
        <f t="shared" si="2"/>
        <v>0</v>
      </c>
      <c r="N68" s="504">
        <f t="shared" si="7"/>
        <v>0</v>
      </c>
    </row>
    <row r="69" spans="1:14" s="506" customFormat="1">
      <c r="A69" s="514" t="s">
        <v>754</v>
      </c>
      <c r="B69" s="498" t="s">
        <v>199</v>
      </c>
      <c r="C69" s="9" t="s">
        <v>196</v>
      </c>
      <c r="D69" s="498" t="s">
        <v>239</v>
      </c>
      <c r="E69" s="498" t="s">
        <v>88</v>
      </c>
      <c r="F69" s="500" t="s">
        <v>51</v>
      </c>
      <c r="G69" s="501">
        <v>9.34</v>
      </c>
      <c r="H69" s="500">
        <v>2</v>
      </c>
      <c r="I69" s="502">
        <v>100</v>
      </c>
      <c r="J69" s="503"/>
      <c r="K69" s="504">
        <f t="shared" si="6"/>
        <v>934</v>
      </c>
      <c r="L69" s="504">
        <f t="shared" si="1"/>
        <v>0</v>
      </c>
      <c r="M69" s="505">
        <f t="shared" si="2"/>
        <v>0</v>
      </c>
      <c r="N69" s="504">
        <f t="shared" si="7"/>
        <v>0</v>
      </c>
    </row>
    <row r="70" spans="1:14">
      <c r="A70" s="650" t="s">
        <v>72</v>
      </c>
      <c r="B70" s="651" t="s">
        <v>87</v>
      </c>
      <c r="C70" s="652"/>
      <c r="D70" s="653"/>
      <c r="E70" s="654"/>
      <c r="F70" s="654"/>
      <c r="G70" s="655">
        <f>SUM(G58:G69)</f>
        <v>432.47999999999996</v>
      </c>
      <c r="H70" s="656"/>
      <c r="I70" s="657"/>
      <c r="J70" s="657"/>
      <c r="K70" s="655">
        <f>SUM(K58:K69)</f>
        <v>38096.159999999996</v>
      </c>
      <c r="L70" s="655">
        <f>SUM(L58:L69)</f>
        <v>0</v>
      </c>
      <c r="M70" s="656"/>
      <c r="N70" s="655">
        <f>SUM(N58:N69)</f>
        <v>0</v>
      </c>
    </row>
    <row r="71" spans="1:14">
      <c r="A71" s="658"/>
      <c r="B71" s="651" t="s">
        <v>200</v>
      </c>
      <c r="C71" s="652"/>
      <c r="D71" s="652"/>
      <c r="E71" s="642"/>
      <c r="F71" s="659"/>
      <c r="G71" s="659"/>
      <c r="H71" s="660"/>
      <c r="I71" s="660"/>
      <c r="J71" s="661"/>
      <c r="K71" s="652"/>
      <c r="L71" s="661"/>
      <c r="M71" s="661"/>
      <c r="N71" s="662"/>
    </row>
    <row r="72" spans="1:14" s="506" customFormat="1">
      <c r="A72" s="514" t="s">
        <v>628</v>
      </c>
      <c r="B72" s="498" t="s">
        <v>200</v>
      </c>
      <c r="C72" s="9" t="s">
        <v>201</v>
      </c>
      <c r="D72" s="498" t="s">
        <v>236</v>
      </c>
      <c r="E72" s="498" t="s">
        <v>153</v>
      </c>
      <c r="F72" s="500" t="s">
        <v>65</v>
      </c>
      <c r="G72" s="501">
        <v>84.55</v>
      </c>
      <c r="H72" s="649"/>
      <c r="I72" s="649"/>
      <c r="J72" s="649"/>
      <c r="K72" s="649"/>
      <c r="L72" s="649"/>
      <c r="M72" s="649"/>
      <c r="N72" s="649"/>
    </row>
    <row r="73" spans="1:14" s="506" customFormat="1">
      <c r="A73" s="514" t="s">
        <v>629</v>
      </c>
      <c r="B73" s="498" t="s">
        <v>200</v>
      </c>
      <c r="C73" s="9" t="s">
        <v>201</v>
      </c>
      <c r="D73" s="498" t="s">
        <v>250</v>
      </c>
      <c r="E73" s="498" t="s">
        <v>153</v>
      </c>
      <c r="F73" s="500" t="s">
        <v>65</v>
      </c>
      <c r="G73" s="501">
        <v>38</v>
      </c>
      <c r="H73" s="649"/>
      <c r="I73" s="649"/>
      <c r="J73" s="649"/>
      <c r="K73" s="649"/>
      <c r="L73" s="649"/>
      <c r="M73" s="649"/>
      <c r="N73" s="649"/>
    </row>
    <row r="74" spans="1:14" s="506" customFormat="1">
      <c r="A74" s="514" t="s">
        <v>755</v>
      </c>
      <c r="B74" s="498" t="s">
        <v>200</v>
      </c>
      <c r="C74" s="9" t="s">
        <v>201</v>
      </c>
      <c r="D74" s="498" t="s">
        <v>251</v>
      </c>
      <c r="E74" s="498" t="s">
        <v>153</v>
      </c>
      <c r="F74" s="500" t="s">
        <v>65</v>
      </c>
      <c r="G74" s="501">
        <v>65</v>
      </c>
      <c r="H74" s="649"/>
      <c r="I74" s="649"/>
      <c r="J74" s="649"/>
      <c r="K74" s="649"/>
      <c r="L74" s="649"/>
      <c r="M74" s="649"/>
      <c r="N74" s="649"/>
    </row>
    <row r="75" spans="1:14" s="506" customFormat="1">
      <c r="A75" s="514" t="s">
        <v>756</v>
      </c>
      <c r="B75" s="498" t="s">
        <v>200</v>
      </c>
      <c r="C75" s="9" t="s">
        <v>201</v>
      </c>
      <c r="D75" s="498" t="s">
        <v>50</v>
      </c>
      <c r="E75" s="498" t="s">
        <v>288</v>
      </c>
      <c r="F75" s="500" t="s">
        <v>49</v>
      </c>
      <c r="G75" s="501">
        <v>2.88</v>
      </c>
      <c r="H75" s="500">
        <v>1</v>
      </c>
      <c r="I75" s="502">
        <v>52.17</v>
      </c>
      <c r="J75" s="503"/>
      <c r="K75" s="504">
        <f t="shared" si="6"/>
        <v>150.24959999999999</v>
      </c>
      <c r="L75" s="504">
        <f t="shared" si="1"/>
        <v>0</v>
      </c>
      <c r="M75" s="505">
        <f t="shared" si="2"/>
        <v>0</v>
      </c>
      <c r="N75" s="504">
        <f t="shared" ref="N75:N90" si="8">ROUND(L75*SVS_UR_1_2,2)</f>
        <v>0</v>
      </c>
    </row>
    <row r="76" spans="1:14" s="506" customFormat="1">
      <c r="A76" s="514" t="s">
        <v>757</v>
      </c>
      <c r="B76" s="498" t="s">
        <v>200</v>
      </c>
      <c r="C76" s="9" t="s">
        <v>201</v>
      </c>
      <c r="D76" s="498" t="s">
        <v>209</v>
      </c>
      <c r="E76" s="498" t="s">
        <v>290</v>
      </c>
      <c r="F76" s="500" t="s">
        <v>48</v>
      </c>
      <c r="G76" s="501">
        <v>10.85</v>
      </c>
      <c r="H76" s="500">
        <v>1</v>
      </c>
      <c r="I76" s="502">
        <v>52.17</v>
      </c>
      <c r="J76" s="503"/>
      <c r="K76" s="504">
        <f t="shared" ref="K76:K106" si="9">G76*I76</f>
        <v>566.04449999999997</v>
      </c>
      <c r="L76" s="504">
        <f t="shared" ref="L76:L142" si="10">IFERROR(K76/J76,0)</f>
        <v>0</v>
      </c>
      <c r="M76" s="505">
        <f t="shared" ref="M76:M142" si="11">IF(N76&gt;0,N76/I76,0)</f>
        <v>0</v>
      </c>
      <c r="N76" s="504">
        <f t="shared" si="8"/>
        <v>0</v>
      </c>
    </row>
    <row r="77" spans="1:14" s="506" customFormat="1">
      <c r="A77" s="514" t="s">
        <v>758</v>
      </c>
      <c r="B77" s="498" t="s">
        <v>200</v>
      </c>
      <c r="C77" s="9" t="s">
        <v>201</v>
      </c>
      <c r="D77" s="498" t="s">
        <v>5</v>
      </c>
      <c r="E77" s="498" t="s">
        <v>153</v>
      </c>
      <c r="F77" s="500" t="s">
        <v>47</v>
      </c>
      <c r="G77" s="501">
        <v>8.5</v>
      </c>
      <c r="H77" s="500">
        <v>1</v>
      </c>
      <c r="I77" s="502">
        <v>52.17</v>
      </c>
      <c r="J77" s="503"/>
      <c r="K77" s="504">
        <f t="shared" si="9"/>
        <v>443.44499999999999</v>
      </c>
      <c r="L77" s="504">
        <f t="shared" si="10"/>
        <v>0</v>
      </c>
      <c r="M77" s="505">
        <f t="shared" si="11"/>
        <v>0</v>
      </c>
      <c r="N77" s="504">
        <f t="shared" si="8"/>
        <v>0</v>
      </c>
    </row>
    <row r="78" spans="1:14" s="506" customFormat="1">
      <c r="A78" s="514" t="s">
        <v>759</v>
      </c>
      <c r="B78" s="498" t="s">
        <v>200</v>
      </c>
      <c r="C78" s="9" t="s">
        <v>194</v>
      </c>
      <c r="D78" s="498" t="s">
        <v>158</v>
      </c>
      <c r="E78" s="498" t="s">
        <v>84</v>
      </c>
      <c r="F78" s="500" t="s">
        <v>51</v>
      </c>
      <c r="G78" s="501">
        <v>10.220000000000001</v>
      </c>
      <c r="H78" s="500">
        <v>6</v>
      </c>
      <c r="I78" s="502">
        <v>301</v>
      </c>
      <c r="J78" s="503"/>
      <c r="K78" s="504">
        <f t="shared" si="9"/>
        <v>3076.2200000000003</v>
      </c>
      <c r="L78" s="504">
        <f t="shared" si="10"/>
        <v>0</v>
      </c>
      <c r="M78" s="505">
        <f t="shared" si="11"/>
        <v>0</v>
      </c>
      <c r="N78" s="504">
        <f t="shared" si="8"/>
        <v>0</v>
      </c>
    </row>
    <row r="79" spans="1:14" s="506" customFormat="1">
      <c r="A79" s="514" t="s">
        <v>760</v>
      </c>
      <c r="B79" s="498" t="s">
        <v>200</v>
      </c>
      <c r="C79" s="9" t="s">
        <v>194</v>
      </c>
      <c r="D79" s="498" t="s">
        <v>228</v>
      </c>
      <c r="E79" s="498" t="s">
        <v>291</v>
      </c>
      <c r="F79" s="500" t="s">
        <v>44</v>
      </c>
      <c r="G79" s="501">
        <v>92.21</v>
      </c>
      <c r="H79" s="500">
        <v>5</v>
      </c>
      <c r="I79" s="502">
        <v>250</v>
      </c>
      <c r="J79" s="503"/>
      <c r="K79" s="504">
        <f t="shared" si="9"/>
        <v>23052.5</v>
      </c>
      <c r="L79" s="504">
        <f t="shared" si="10"/>
        <v>0</v>
      </c>
      <c r="M79" s="505">
        <f t="shared" si="11"/>
        <v>0</v>
      </c>
      <c r="N79" s="504">
        <f t="shared" si="8"/>
        <v>0</v>
      </c>
    </row>
    <row r="80" spans="1:14" s="506" customFormat="1">
      <c r="A80" s="514" t="s">
        <v>761</v>
      </c>
      <c r="B80" s="498" t="s">
        <v>200</v>
      </c>
      <c r="C80" s="9" t="s">
        <v>194</v>
      </c>
      <c r="D80" s="498" t="s">
        <v>5</v>
      </c>
      <c r="E80" s="498" t="s">
        <v>291</v>
      </c>
      <c r="F80" s="500" t="s">
        <v>47</v>
      </c>
      <c r="G80" s="501">
        <v>14.09</v>
      </c>
      <c r="H80" s="500">
        <v>3</v>
      </c>
      <c r="I80" s="502">
        <v>150</v>
      </c>
      <c r="J80" s="503"/>
      <c r="K80" s="504">
        <f t="shared" si="9"/>
        <v>2113.5</v>
      </c>
      <c r="L80" s="504">
        <f t="shared" si="10"/>
        <v>0</v>
      </c>
      <c r="M80" s="505">
        <f t="shared" si="11"/>
        <v>0</v>
      </c>
      <c r="N80" s="504">
        <f t="shared" si="8"/>
        <v>0</v>
      </c>
    </row>
    <row r="81" spans="1:14" s="506" customFormat="1">
      <c r="A81" s="514" t="s">
        <v>762</v>
      </c>
      <c r="B81" s="498" t="s">
        <v>200</v>
      </c>
      <c r="C81" s="9" t="s">
        <v>194</v>
      </c>
      <c r="D81" s="498" t="s">
        <v>209</v>
      </c>
      <c r="E81" s="498" t="s">
        <v>291</v>
      </c>
      <c r="F81" s="500" t="s">
        <v>48</v>
      </c>
      <c r="G81" s="501">
        <v>18</v>
      </c>
      <c r="H81" s="500">
        <v>3</v>
      </c>
      <c r="I81" s="502">
        <v>150</v>
      </c>
      <c r="J81" s="503"/>
      <c r="K81" s="504">
        <f t="shared" si="9"/>
        <v>2700</v>
      </c>
      <c r="L81" s="504">
        <f t="shared" si="10"/>
        <v>0</v>
      </c>
      <c r="M81" s="505">
        <f t="shared" si="11"/>
        <v>0</v>
      </c>
      <c r="N81" s="504">
        <f t="shared" si="8"/>
        <v>0</v>
      </c>
    </row>
    <row r="82" spans="1:14" s="506" customFormat="1">
      <c r="A82" s="514" t="s">
        <v>763</v>
      </c>
      <c r="B82" s="498" t="s">
        <v>200</v>
      </c>
      <c r="C82" s="9" t="s">
        <v>194</v>
      </c>
      <c r="D82" s="498" t="s">
        <v>251</v>
      </c>
      <c r="E82" s="498" t="s">
        <v>291</v>
      </c>
      <c r="F82" s="500" t="s">
        <v>55</v>
      </c>
      <c r="G82" s="501">
        <v>2.02</v>
      </c>
      <c r="H82" s="500">
        <v>0.08</v>
      </c>
      <c r="I82" s="502">
        <v>4</v>
      </c>
      <c r="J82" s="503"/>
      <c r="K82" s="504">
        <f t="shared" si="9"/>
        <v>8.08</v>
      </c>
      <c r="L82" s="504">
        <f t="shared" si="10"/>
        <v>0</v>
      </c>
      <c r="M82" s="505">
        <f t="shared" si="11"/>
        <v>0</v>
      </c>
      <c r="N82" s="504">
        <f t="shared" si="8"/>
        <v>0</v>
      </c>
    </row>
    <row r="83" spans="1:14" s="506" customFormat="1">
      <c r="A83" s="514" t="s">
        <v>764</v>
      </c>
      <c r="B83" s="498" t="s">
        <v>200</v>
      </c>
      <c r="C83" s="9" t="s">
        <v>202</v>
      </c>
      <c r="D83" s="498" t="s">
        <v>252</v>
      </c>
      <c r="E83" s="498" t="s">
        <v>291</v>
      </c>
      <c r="F83" s="500" t="s">
        <v>45</v>
      </c>
      <c r="G83" s="501">
        <v>90.45</v>
      </c>
      <c r="H83" s="500">
        <v>2</v>
      </c>
      <c r="I83" s="502">
        <v>100</v>
      </c>
      <c r="J83" s="503"/>
      <c r="K83" s="504">
        <f t="shared" si="9"/>
        <v>9045</v>
      </c>
      <c r="L83" s="504">
        <f t="shared" si="10"/>
        <v>0</v>
      </c>
      <c r="M83" s="505">
        <f t="shared" si="11"/>
        <v>0</v>
      </c>
      <c r="N83" s="504">
        <f t="shared" si="8"/>
        <v>0</v>
      </c>
    </row>
    <row r="84" spans="1:14" s="506" customFormat="1">
      <c r="A84" s="514" t="s">
        <v>765</v>
      </c>
      <c r="B84" s="498" t="s">
        <v>200</v>
      </c>
      <c r="C84" s="9" t="s">
        <v>202</v>
      </c>
      <c r="D84" s="498" t="s">
        <v>158</v>
      </c>
      <c r="E84" s="498" t="s">
        <v>84</v>
      </c>
      <c r="F84" s="500" t="s">
        <v>51</v>
      </c>
      <c r="G84" s="501">
        <v>12.3</v>
      </c>
      <c r="H84" s="500">
        <v>5</v>
      </c>
      <c r="I84" s="502">
        <v>250</v>
      </c>
      <c r="J84" s="503"/>
      <c r="K84" s="504">
        <f t="shared" si="9"/>
        <v>3075</v>
      </c>
      <c r="L84" s="504">
        <f t="shared" si="10"/>
        <v>0</v>
      </c>
      <c r="M84" s="505">
        <f t="shared" si="11"/>
        <v>0</v>
      </c>
      <c r="N84" s="504">
        <f t="shared" si="8"/>
        <v>0</v>
      </c>
    </row>
    <row r="85" spans="1:14" s="506" customFormat="1">
      <c r="A85" s="514" t="s">
        <v>766</v>
      </c>
      <c r="B85" s="498" t="s">
        <v>200</v>
      </c>
      <c r="C85" s="9" t="s">
        <v>202</v>
      </c>
      <c r="D85" s="498" t="s">
        <v>253</v>
      </c>
      <c r="E85" s="498" t="s">
        <v>291</v>
      </c>
      <c r="F85" s="500" t="s">
        <v>48</v>
      </c>
      <c r="G85" s="501">
        <v>13</v>
      </c>
      <c r="H85" s="500">
        <v>3</v>
      </c>
      <c r="I85" s="502">
        <v>150</v>
      </c>
      <c r="J85" s="503"/>
      <c r="K85" s="504">
        <f t="shared" si="9"/>
        <v>1950</v>
      </c>
      <c r="L85" s="504">
        <f t="shared" si="10"/>
        <v>0</v>
      </c>
      <c r="M85" s="505">
        <f t="shared" si="11"/>
        <v>0</v>
      </c>
      <c r="N85" s="504">
        <f t="shared" si="8"/>
        <v>0</v>
      </c>
    </row>
    <row r="86" spans="1:14" s="506" customFormat="1">
      <c r="A86" s="514" t="s">
        <v>767</v>
      </c>
      <c r="B86" s="498" t="s">
        <v>200</v>
      </c>
      <c r="C86" s="9" t="s">
        <v>202</v>
      </c>
      <c r="D86" s="498" t="s">
        <v>5</v>
      </c>
      <c r="E86" s="498" t="s">
        <v>291</v>
      </c>
      <c r="F86" s="500" t="s">
        <v>47</v>
      </c>
      <c r="G86" s="501">
        <v>13</v>
      </c>
      <c r="H86" s="500">
        <v>3</v>
      </c>
      <c r="I86" s="502">
        <v>150</v>
      </c>
      <c r="J86" s="503"/>
      <c r="K86" s="504">
        <f t="shared" si="9"/>
        <v>1950</v>
      </c>
      <c r="L86" s="504">
        <f t="shared" si="10"/>
        <v>0</v>
      </c>
      <c r="M86" s="505">
        <f t="shared" si="11"/>
        <v>0</v>
      </c>
      <c r="N86" s="504">
        <f t="shared" si="8"/>
        <v>0</v>
      </c>
    </row>
    <row r="87" spans="1:14" s="506" customFormat="1">
      <c r="A87" s="514" t="s">
        <v>768</v>
      </c>
      <c r="B87" s="498" t="s">
        <v>200</v>
      </c>
      <c r="C87" s="9" t="s">
        <v>203</v>
      </c>
      <c r="D87" s="498" t="s">
        <v>16</v>
      </c>
      <c r="E87" s="498" t="s">
        <v>291</v>
      </c>
      <c r="F87" s="500" t="s">
        <v>44</v>
      </c>
      <c r="G87" s="501">
        <v>79.5</v>
      </c>
      <c r="H87" s="500">
        <v>1</v>
      </c>
      <c r="I87" s="502">
        <v>52.17</v>
      </c>
      <c r="J87" s="503"/>
      <c r="K87" s="504">
        <f t="shared" si="9"/>
        <v>4147.5150000000003</v>
      </c>
      <c r="L87" s="504">
        <f t="shared" si="10"/>
        <v>0</v>
      </c>
      <c r="M87" s="505">
        <f t="shared" si="11"/>
        <v>0</v>
      </c>
      <c r="N87" s="504">
        <f t="shared" si="8"/>
        <v>0</v>
      </c>
    </row>
    <row r="88" spans="1:14" s="506" customFormat="1">
      <c r="A88" s="514" t="s">
        <v>769</v>
      </c>
      <c r="B88" s="498" t="s">
        <v>200</v>
      </c>
      <c r="C88" s="9" t="s">
        <v>203</v>
      </c>
      <c r="D88" s="498" t="s">
        <v>158</v>
      </c>
      <c r="E88" s="498" t="s">
        <v>84</v>
      </c>
      <c r="F88" s="500" t="s">
        <v>51</v>
      </c>
      <c r="G88" s="501">
        <v>6.72</v>
      </c>
      <c r="H88" s="500">
        <v>2</v>
      </c>
      <c r="I88" s="502">
        <v>100</v>
      </c>
      <c r="J88" s="503"/>
      <c r="K88" s="504">
        <f t="shared" si="9"/>
        <v>672</v>
      </c>
      <c r="L88" s="504">
        <f t="shared" si="10"/>
        <v>0</v>
      </c>
      <c r="M88" s="505">
        <f t="shared" si="11"/>
        <v>0</v>
      </c>
      <c r="N88" s="504">
        <f t="shared" si="8"/>
        <v>0</v>
      </c>
    </row>
    <row r="89" spans="1:14" s="506" customFormat="1">
      <c r="A89" s="514" t="s">
        <v>770</v>
      </c>
      <c r="B89" s="498" t="s">
        <v>200</v>
      </c>
      <c r="C89" s="9" t="s">
        <v>203</v>
      </c>
      <c r="D89" s="498" t="s">
        <v>5</v>
      </c>
      <c r="E89" s="498" t="s">
        <v>291</v>
      </c>
      <c r="F89" s="500" t="s">
        <v>47</v>
      </c>
      <c r="G89" s="501">
        <v>9</v>
      </c>
      <c r="H89" s="500">
        <v>1</v>
      </c>
      <c r="I89" s="502">
        <v>52.17</v>
      </c>
      <c r="J89" s="503"/>
      <c r="K89" s="504">
        <f t="shared" si="9"/>
        <v>469.53000000000003</v>
      </c>
      <c r="L89" s="504">
        <f t="shared" si="10"/>
        <v>0</v>
      </c>
      <c r="M89" s="505">
        <f t="shared" si="11"/>
        <v>0</v>
      </c>
      <c r="N89" s="504">
        <f t="shared" si="8"/>
        <v>0</v>
      </c>
    </row>
    <row r="90" spans="1:14" s="506" customFormat="1">
      <c r="A90" s="514" t="s">
        <v>771</v>
      </c>
      <c r="B90" s="498" t="s">
        <v>200</v>
      </c>
      <c r="C90" s="9" t="s">
        <v>203</v>
      </c>
      <c r="D90" s="498" t="s">
        <v>253</v>
      </c>
      <c r="E90" s="498" t="s">
        <v>291</v>
      </c>
      <c r="F90" s="500" t="s">
        <v>48</v>
      </c>
      <c r="G90" s="501">
        <v>11.06</v>
      </c>
      <c r="H90" s="500">
        <v>1</v>
      </c>
      <c r="I90" s="502">
        <v>52.17</v>
      </c>
      <c r="J90" s="503"/>
      <c r="K90" s="504">
        <f t="shared" si="9"/>
        <v>577.00020000000006</v>
      </c>
      <c r="L90" s="504">
        <f t="shared" si="10"/>
        <v>0</v>
      </c>
      <c r="M90" s="505">
        <f t="shared" si="11"/>
        <v>0</v>
      </c>
      <c r="N90" s="504">
        <f t="shared" si="8"/>
        <v>0</v>
      </c>
    </row>
    <row r="91" spans="1:14">
      <c r="A91" s="650" t="s">
        <v>72</v>
      </c>
      <c r="B91" s="651" t="s">
        <v>87</v>
      </c>
      <c r="C91" s="652"/>
      <c r="D91" s="653"/>
      <c r="E91" s="654"/>
      <c r="F91" s="654"/>
      <c r="G91" s="655">
        <f>SUM(G72:G90)</f>
        <v>581.34999999999991</v>
      </c>
      <c r="H91" s="656"/>
      <c r="I91" s="657"/>
      <c r="J91" s="657"/>
      <c r="K91" s="655">
        <f>SUM(K72:K90)</f>
        <v>53996.084300000002</v>
      </c>
      <c r="L91" s="655">
        <f>SUM(L72:L90)</f>
        <v>0</v>
      </c>
      <c r="M91" s="656"/>
      <c r="N91" s="655">
        <f>SUM(N72:N90)</f>
        <v>0</v>
      </c>
    </row>
    <row r="92" spans="1:14">
      <c r="A92" s="658"/>
      <c r="B92" s="651" t="s">
        <v>204</v>
      </c>
      <c r="C92" s="652"/>
      <c r="D92" s="652"/>
      <c r="E92" s="642"/>
      <c r="F92" s="659"/>
      <c r="G92" s="659"/>
      <c r="H92" s="660"/>
      <c r="I92" s="660"/>
      <c r="J92" s="661"/>
      <c r="K92" s="652"/>
      <c r="L92" s="661"/>
      <c r="M92" s="661"/>
      <c r="N92" s="662"/>
    </row>
    <row r="93" spans="1:14" s="506" customFormat="1">
      <c r="A93" s="663" t="s">
        <v>630</v>
      </c>
      <c r="B93" s="498" t="s">
        <v>204</v>
      </c>
      <c r="C93" s="9" t="s">
        <v>194</v>
      </c>
      <c r="D93" s="498" t="s">
        <v>894</v>
      </c>
      <c r="E93" s="498" t="s">
        <v>897</v>
      </c>
      <c r="F93" s="500" t="s">
        <v>47</v>
      </c>
      <c r="G93" s="501">
        <v>56.11</v>
      </c>
      <c r="H93" s="500">
        <v>1</v>
      </c>
      <c r="I93" s="502">
        <v>52.17</v>
      </c>
      <c r="J93" s="503"/>
      <c r="K93" s="504">
        <f t="shared" ref="K93:K103" si="12">G93*I93</f>
        <v>2927.2586999999999</v>
      </c>
      <c r="L93" s="504">
        <f t="shared" ref="L93:L103" si="13">IFERROR(K93/J93,0)</f>
        <v>0</v>
      </c>
      <c r="M93" s="505">
        <f t="shared" ref="M93:M103" si="14">IF(N93&gt;0,N93/I93,0)</f>
        <v>0</v>
      </c>
      <c r="N93" s="504">
        <f t="shared" ref="N93:N103" si="15">ROUND(L93*SVS_UR_1_2,2)</f>
        <v>0</v>
      </c>
    </row>
    <row r="94" spans="1:14" s="506" customFormat="1">
      <c r="A94" s="497" t="s">
        <v>631</v>
      </c>
      <c r="B94" s="498" t="s">
        <v>204</v>
      </c>
      <c r="C94" s="9" t="s">
        <v>194</v>
      </c>
      <c r="D94" s="498" t="s">
        <v>253</v>
      </c>
      <c r="E94" s="498" t="s">
        <v>897</v>
      </c>
      <c r="F94" s="500" t="s">
        <v>48</v>
      </c>
      <c r="G94" s="501">
        <v>15.2</v>
      </c>
      <c r="H94" s="500">
        <v>1</v>
      </c>
      <c r="I94" s="502">
        <v>52.17</v>
      </c>
      <c r="J94" s="503"/>
      <c r="K94" s="504">
        <f t="shared" si="12"/>
        <v>792.98400000000004</v>
      </c>
      <c r="L94" s="504">
        <f t="shared" si="13"/>
        <v>0</v>
      </c>
      <c r="M94" s="505">
        <f t="shared" si="14"/>
        <v>0</v>
      </c>
      <c r="N94" s="504">
        <f t="shared" si="15"/>
        <v>0</v>
      </c>
    </row>
    <row r="95" spans="1:14" s="506" customFormat="1">
      <c r="A95" s="663" t="s">
        <v>772</v>
      </c>
      <c r="B95" s="498" t="s">
        <v>204</v>
      </c>
      <c r="C95" s="9" t="s">
        <v>386</v>
      </c>
      <c r="D95" s="498" t="s">
        <v>253</v>
      </c>
      <c r="E95" s="498" t="s">
        <v>897</v>
      </c>
      <c r="F95" s="500" t="s">
        <v>48</v>
      </c>
      <c r="G95" s="501">
        <v>10.119999999999999</v>
      </c>
      <c r="H95" s="500">
        <v>1</v>
      </c>
      <c r="I95" s="502">
        <v>52.17</v>
      </c>
      <c r="J95" s="503"/>
      <c r="K95" s="504">
        <f t="shared" si="12"/>
        <v>527.96039999999994</v>
      </c>
      <c r="L95" s="504">
        <f t="shared" si="13"/>
        <v>0</v>
      </c>
      <c r="M95" s="505">
        <f t="shared" si="14"/>
        <v>0</v>
      </c>
      <c r="N95" s="504">
        <f t="shared" si="15"/>
        <v>0</v>
      </c>
    </row>
    <row r="96" spans="1:14" s="506" customFormat="1">
      <c r="A96" s="497" t="s">
        <v>773</v>
      </c>
      <c r="B96" s="498" t="s">
        <v>204</v>
      </c>
      <c r="C96" s="9" t="s">
        <v>196</v>
      </c>
      <c r="D96" s="498" t="s">
        <v>253</v>
      </c>
      <c r="E96" s="498" t="s">
        <v>897</v>
      </c>
      <c r="F96" s="500" t="s">
        <v>48</v>
      </c>
      <c r="G96" s="501">
        <v>17.57</v>
      </c>
      <c r="H96" s="500">
        <v>1</v>
      </c>
      <c r="I96" s="502">
        <v>52.17</v>
      </c>
      <c r="J96" s="503"/>
      <c r="K96" s="504">
        <f t="shared" si="12"/>
        <v>916.62690000000009</v>
      </c>
      <c r="L96" s="504">
        <f t="shared" si="13"/>
        <v>0</v>
      </c>
      <c r="M96" s="505">
        <f t="shared" si="14"/>
        <v>0</v>
      </c>
      <c r="N96" s="504">
        <f t="shared" si="15"/>
        <v>0</v>
      </c>
    </row>
    <row r="97" spans="1:14" s="506" customFormat="1">
      <c r="A97" s="663" t="s">
        <v>774</v>
      </c>
      <c r="B97" s="498" t="s">
        <v>204</v>
      </c>
      <c r="C97" s="9" t="s">
        <v>196</v>
      </c>
      <c r="D97" s="498" t="s">
        <v>158</v>
      </c>
      <c r="E97" s="498" t="s">
        <v>898</v>
      </c>
      <c r="F97" s="500" t="s">
        <v>51</v>
      </c>
      <c r="G97" s="501">
        <v>8.02</v>
      </c>
      <c r="H97" s="500">
        <v>2</v>
      </c>
      <c r="I97" s="502">
        <v>100</v>
      </c>
      <c r="J97" s="503"/>
      <c r="K97" s="504">
        <f t="shared" si="12"/>
        <v>802</v>
      </c>
      <c r="L97" s="504">
        <f t="shared" si="13"/>
        <v>0</v>
      </c>
      <c r="M97" s="505">
        <f t="shared" si="14"/>
        <v>0</v>
      </c>
      <c r="N97" s="504">
        <f t="shared" si="15"/>
        <v>0</v>
      </c>
    </row>
    <row r="98" spans="1:14" s="506" customFormat="1">
      <c r="A98" s="497" t="s">
        <v>775</v>
      </c>
      <c r="B98" s="498" t="s">
        <v>204</v>
      </c>
      <c r="C98" s="9" t="s">
        <v>196</v>
      </c>
      <c r="D98" s="498" t="s">
        <v>5</v>
      </c>
      <c r="E98" s="498" t="s">
        <v>897</v>
      </c>
      <c r="F98" s="500" t="s">
        <v>47</v>
      </c>
      <c r="G98" s="501">
        <v>16.559999999999999</v>
      </c>
      <c r="H98" s="500">
        <v>1</v>
      </c>
      <c r="I98" s="502">
        <v>52.17</v>
      </c>
      <c r="J98" s="503"/>
      <c r="K98" s="504">
        <f t="shared" si="12"/>
        <v>863.93520000000001</v>
      </c>
      <c r="L98" s="504">
        <f t="shared" si="13"/>
        <v>0</v>
      </c>
      <c r="M98" s="505">
        <f t="shared" si="14"/>
        <v>0</v>
      </c>
      <c r="N98" s="504">
        <f t="shared" si="15"/>
        <v>0</v>
      </c>
    </row>
    <row r="99" spans="1:14" s="506" customFormat="1">
      <c r="A99" s="663" t="s">
        <v>776</v>
      </c>
      <c r="B99" s="498" t="s">
        <v>204</v>
      </c>
      <c r="C99" s="9" t="s">
        <v>196</v>
      </c>
      <c r="D99" s="498" t="s">
        <v>16</v>
      </c>
      <c r="E99" s="498" t="s">
        <v>897</v>
      </c>
      <c r="F99" s="500" t="s">
        <v>44</v>
      </c>
      <c r="G99" s="501">
        <v>20.239999999999998</v>
      </c>
      <c r="H99" s="500">
        <v>1</v>
      </c>
      <c r="I99" s="502">
        <v>52.17</v>
      </c>
      <c r="J99" s="503"/>
      <c r="K99" s="504">
        <f t="shared" si="12"/>
        <v>1055.9207999999999</v>
      </c>
      <c r="L99" s="504">
        <f t="shared" si="13"/>
        <v>0</v>
      </c>
      <c r="M99" s="505">
        <f t="shared" si="14"/>
        <v>0</v>
      </c>
      <c r="N99" s="504">
        <f t="shared" si="15"/>
        <v>0</v>
      </c>
    </row>
    <row r="100" spans="1:14" s="506" customFormat="1">
      <c r="A100" s="497" t="s">
        <v>777</v>
      </c>
      <c r="B100" s="498" t="s">
        <v>204</v>
      </c>
      <c r="C100" s="9" t="s">
        <v>196</v>
      </c>
      <c r="D100" s="498" t="s">
        <v>53</v>
      </c>
      <c r="E100" s="498" t="s">
        <v>897</v>
      </c>
      <c r="F100" s="500" t="s">
        <v>295</v>
      </c>
      <c r="G100" s="501">
        <v>20.239999999999998</v>
      </c>
      <c r="H100" s="500">
        <v>1</v>
      </c>
      <c r="I100" s="502">
        <v>52.17</v>
      </c>
      <c r="J100" s="503"/>
      <c r="K100" s="504">
        <f t="shared" si="12"/>
        <v>1055.9207999999999</v>
      </c>
      <c r="L100" s="504">
        <f t="shared" si="13"/>
        <v>0</v>
      </c>
      <c r="M100" s="505">
        <f t="shared" si="14"/>
        <v>0</v>
      </c>
      <c r="N100" s="504">
        <f t="shared" si="15"/>
        <v>0</v>
      </c>
    </row>
    <row r="101" spans="1:14" s="506" customFormat="1">
      <c r="A101" s="663" t="s">
        <v>778</v>
      </c>
      <c r="B101" s="498" t="s">
        <v>204</v>
      </c>
      <c r="C101" s="9" t="s">
        <v>196</v>
      </c>
      <c r="D101" s="498" t="s">
        <v>254</v>
      </c>
      <c r="E101" s="498" t="s">
        <v>897</v>
      </c>
      <c r="F101" s="500" t="s">
        <v>41</v>
      </c>
      <c r="G101" s="501">
        <v>12.44</v>
      </c>
      <c r="H101" s="500">
        <v>1</v>
      </c>
      <c r="I101" s="502">
        <v>52.17</v>
      </c>
      <c r="J101" s="503"/>
      <c r="K101" s="504">
        <f t="shared" si="12"/>
        <v>648.99479999999994</v>
      </c>
      <c r="L101" s="504">
        <f t="shared" si="13"/>
        <v>0</v>
      </c>
      <c r="M101" s="505">
        <f t="shared" si="14"/>
        <v>0</v>
      </c>
      <c r="N101" s="504">
        <f t="shared" si="15"/>
        <v>0</v>
      </c>
    </row>
    <row r="102" spans="1:14" s="506" customFormat="1" ht="24">
      <c r="A102" s="497" t="s">
        <v>779</v>
      </c>
      <c r="B102" s="498" t="s">
        <v>204</v>
      </c>
      <c r="C102" s="9" t="s">
        <v>196</v>
      </c>
      <c r="D102" s="498" t="s">
        <v>895</v>
      </c>
      <c r="E102" s="498" t="s">
        <v>898</v>
      </c>
      <c r="F102" s="500" t="s">
        <v>55</v>
      </c>
      <c r="G102" s="501">
        <v>19.579999999999998</v>
      </c>
      <c r="H102" s="500">
        <v>1</v>
      </c>
      <c r="I102" s="502">
        <v>52.17</v>
      </c>
      <c r="J102" s="503"/>
      <c r="K102" s="504">
        <f t="shared" si="12"/>
        <v>1021.4885999999999</v>
      </c>
      <c r="L102" s="504">
        <f t="shared" si="13"/>
        <v>0</v>
      </c>
      <c r="M102" s="505">
        <f t="shared" si="14"/>
        <v>0</v>
      </c>
      <c r="N102" s="504">
        <f t="shared" si="15"/>
        <v>0</v>
      </c>
    </row>
    <row r="103" spans="1:14" s="506" customFormat="1">
      <c r="A103" s="663" t="s">
        <v>780</v>
      </c>
      <c r="B103" s="498" t="s">
        <v>204</v>
      </c>
      <c r="C103" s="9" t="s">
        <v>196</v>
      </c>
      <c r="D103" s="498" t="s">
        <v>896</v>
      </c>
      <c r="E103" s="498" t="s">
        <v>898</v>
      </c>
      <c r="F103" s="500" t="s">
        <v>44</v>
      </c>
      <c r="G103" s="501">
        <v>1.92</v>
      </c>
      <c r="H103" s="500">
        <v>1</v>
      </c>
      <c r="I103" s="502">
        <v>52.17</v>
      </c>
      <c r="J103" s="503"/>
      <c r="K103" s="504">
        <f t="shared" si="12"/>
        <v>100.1664</v>
      </c>
      <c r="L103" s="504">
        <f t="shared" si="13"/>
        <v>0</v>
      </c>
      <c r="M103" s="505">
        <f t="shared" si="14"/>
        <v>0</v>
      </c>
      <c r="N103" s="504">
        <f t="shared" si="15"/>
        <v>0</v>
      </c>
    </row>
    <row r="104" spans="1:14">
      <c r="A104" s="650" t="s">
        <v>72</v>
      </c>
      <c r="B104" s="651" t="s">
        <v>87</v>
      </c>
      <c r="C104" s="652"/>
      <c r="D104" s="653"/>
      <c r="E104" s="654"/>
      <c r="F104" s="654"/>
      <c r="G104" s="655">
        <f>SUM(G93:G103)</f>
        <v>197.99999999999997</v>
      </c>
      <c r="H104" s="656"/>
      <c r="I104" s="657"/>
      <c r="J104" s="657"/>
      <c r="K104" s="655">
        <f>SUM(K93:K103)</f>
        <v>10713.256600000001</v>
      </c>
      <c r="L104" s="655">
        <f>SUM(L93:L103)</f>
        <v>0</v>
      </c>
      <c r="M104" s="656"/>
      <c r="N104" s="655">
        <f>SUM(N93:N103)</f>
        <v>0</v>
      </c>
    </row>
    <row r="105" spans="1:14">
      <c r="A105" s="658"/>
      <c r="B105" s="651" t="s">
        <v>205</v>
      </c>
      <c r="C105" s="652"/>
      <c r="D105" s="652"/>
      <c r="E105" s="642"/>
      <c r="F105" s="659"/>
      <c r="G105" s="659"/>
      <c r="H105" s="660"/>
      <c r="I105" s="660"/>
      <c r="J105" s="661"/>
      <c r="K105" s="652"/>
      <c r="L105" s="661"/>
      <c r="M105" s="661"/>
      <c r="N105" s="662"/>
    </row>
    <row r="106" spans="1:14" s="506" customFormat="1">
      <c r="A106" s="514" t="s">
        <v>632</v>
      </c>
      <c r="B106" s="498" t="s">
        <v>205</v>
      </c>
      <c r="C106" s="9" t="s">
        <v>194</v>
      </c>
      <c r="D106" s="498" t="s">
        <v>255</v>
      </c>
      <c r="E106" s="498" t="s">
        <v>292</v>
      </c>
      <c r="F106" s="500" t="s">
        <v>47</v>
      </c>
      <c r="G106" s="501">
        <v>50</v>
      </c>
      <c r="H106" s="500">
        <v>1</v>
      </c>
      <c r="I106" s="502">
        <v>52.17</v>
      </c>
      <c r="J106" s="503"/>
      <c r="K106" s="504">
        <f t="shared" si="9"/>
        <v>2608.5</v>
      </c>
      <c r="L106" s="504">
        <f t="shared" si="10"/>
        <v>0</v>
      </c>
      <c r="M106" s="505">
        <f t="shared" si="11"/>
        <v>0</v>
      </c>
      <c r="N106" s="504">
        <f>ROUND(L106*SVS_UR_1_2,2)</f>
        <v>0</v>
      </c>
    </row>
    <row r="107" spans="1:14" s="506" customFormat="1">
      <c r="A107" s="514" t="s">
        <v>633</v>
      </c>
      <c r="B107" s="498" t="s">
        <v>205</v>
      </c>
      <c r="C107" s="9" t="s">
        <v>194</v>
      </c>
      <c r="D107" s="498" t="s">
        <v>256</v>
      </c>
      <c r="E107" s="498" t="s">
        <v>291</v>
      </c>
      <c r="F107" s="500" t="s">
        <v>190</v>
      </c>
      <c r="G107" s="501">
        <v>50</v>
      </c>
      <c r="H107" s="500">
        <v>1</v>
      </c>
      <c r="I107" s="502">
        <v>52.17</v>
      </c>
      <c r="J107" s="503"/>
      <c r="K107" s="504">
        <f t="shared" ref="K107:K142" si="16">G107*I107</f>
        <v>2608.5</v>
      </c>
      <c r="L107" s="504">
        <f t="shared" si="10"/>
        <v>0</v>
      </c>
      <c r="M107" s="505">
        <f t="shared" si="11"/>
        <v>0</v>
      </c>
      <c r="N107" s="504">
        <f>ROUND(L107*SVS_UR_1_2,2)</f>
        <v>0</v>
      </c>
    </row>
    <row r="108" spans="1:14">
      <c r="A108" s="650" t="s">
        <v>72</v>
      </c>
      <c r="B108" s="651" t="s">
        <v>87</v>
      </c>
      <c r="C108" s="652"/>
      <c r="D108" s="653"/>
      <c r="E108" s="654"/>
      <c r="F108" s="654"/>
      <c r="G108" s="655">
        <f>SUM(G106:G107)</f>
        <v>100</v>
      </c>
      <c r="H108" s="656"/>
      <c r="I108" s="657"/>
      <c r="J108" s="657"/>
      <c r="K108" s="655">
        <f>SUM(K106:K107)</f>
        <v>5217</v>
      </c>
      <c r="L108" s="655">
        <f>SUM(L106:L107)</f>
        <v>0</v>
      </c>
      <c r="M108" s="656"/>
      <c r="N108" s="655">
        <f>SUM(N106:N107)</f>
        <v>0</v>
      </c>
    </row>
    <row r="109" spans="1:14">
      <c r="A109" s="658"/>
      <c r="B109" s="651" t="s">
        <v>139</v>
      </c>
      <c r="C109" s="652"/>
      <c r="D109" s="652"/>
      <c r="E109" s="642"/>
      <c r="F109" s="659"/>
      <c r="G109" s="659"/>
      <c r="H109" s="660"/>
      <c r="I109" s="660"/>
      <c r="J109" s="661"/>
      <c r="K109" s="652"/>
      <c r="L109" s="661"/>
      <c r="M109" s="661"/>
      <c r="N109" s="662"/>
    </row>
    <row r="110" spans="1:14" s="506" customFormat="1">
      <c r="A110" s="514" t="s">
        <v>637</v>
      </c>
      <c r="B110" s="498" t="s">
        <v>139</v>
      </c>
      <c r="C110" s="9" t="s">
        <v>194</v>
      </c>
      <c r="D110" s="498" t="s">
        <v>257</v>
      </c>
      <c r="E110" s="498" t="s">
        <v>84</v>
      </c>
      <c r="F110" s="500" t="s">
        <v>48</v>
      </c>
      <c r="G110" s="501">
        <v>72</v>
      </c>
      <c r="H110" s="500">
        <v>1</v>
      </c>
      <c r="I110" s="502">
        <v>52.17</v>
      </c>
      <c r="J110" s="503"/>
      <c r="K110" s="504">
        <f t="shared" si="16"/>
        <v>3756.2400000000002</v>
      </c>
      <c r="L110" s="504">
        <f t="shared" si="10"/>
        <v>0</v>
      </c>
      <c r="M110" s="505">
        <f t="shared" si="11"/>
        <v>0</v>
      </c>
      <c r="N110" s="504">
        <f t="shared" ref="N110:N133" si="17">ROUND(L110*SVS_UR_1_2,2)</f>
        <v>0</v>
      </c>
    </row>
    <row r="111" spans="1:14" s="506" customFormat="1">
      <c r="A111" s="514" t="s">
        <v>638</v>
      </c>
      <c r="B111" s="498" t="s">
        <v>139</v>
      </c>
      <c r="C111" s="9" t="s">
        <v>194</v>
      </c>
      <c r="D111" s="498" t="s">
        <v>258</v>
      </c>
      <c r="E111" s="498" t="s">
        <v>84</v>
      </c>
      <c r="F111" s="500" t="s">
        <v>48</v>
      </c>
      <c r="G111" s="501">
        <v>62</v>
      </c>
      <c r="H111" s="500">
        <v>1</v>
      </c>
      <c r="I111" s="502">
        <v>52.17</v>
      </c>
      <c r="J111" s="503"/>
      <c r="K111" s="504">
        <f t="shared" si="16"/>
        <v>3234.54</v>
      </c>
      <c r="L111" s="504">
        <f t="shared" si="10"/>
        <v>0</v>
      </c>
      <c r="M111" s="505">
        <f t="shared" si="11"/>
        <v>0</v>
      </c>
      <c r="N111" s="504">
        <f t="shared" si="17"/>
        <v>0</v>
      </c>
    </row>
    <row r="112" spans="1:14" s="506" customFormat="1">
      <c r="A112" s="514" t="s">
        <v>639</v>
      </c>
      <c r="B112" s="498" t="s">
        <v>139</v>
      </c>
      <c r="C112" s="9" t="s">
        <v>194</v>
      </c>
      <c r="D112" s="498" t="s">
        <v>259</v>
      </c>
      <c r="E112" s="498" t="s">
        <v>84</v>
      </c>
      <c r="F112" s="500" t="s">
        <v>48</v>
      </c>
      <c r="G112" s="501">
        <v>31</v>
      </c>
      <c r="H112" s="500">
        <v>1</v>
      </c>
      <c r="I112" s="502">
        <v>52.17</v>
      </c>
      <c r="J112" s="503"/>
      <c r="K112" s="504">
        <f t="shared" si="16"/>
        <v>1617.27</v>
      </c>
      <c r="L112" s="504">
        <f t="shared" si="10"/>
        <v>0</v>
      </c>
      <c r="M112" s="505">
        <f t="shared" si="11"/>
        <v>0</v>
      </c>
      <c r="N112" s="504">
        <f t="shared" si="17"/>
        <v>0</v>
      </c>
    </row>
    <row r="113" spans="1:14" s="506" customFormat="1">
      <c r="A113" s="514" t="s">
        <v>640</v>
      </c>
      <c r="B113" s="498" t="s">
        <v>139</v>
      </c>
      <c r="C113" s="9" t="s">
        <v>194</v>
      </c>
      <c r="D113" s="498" t="s">
        <v>260</v>
      </c>
      <c r="E113" s="498" t="s">
        <v>84</v>
      </c>
      <c r="F113" s="500" t="s">
        <v>44</v>
      </c>
      <c r="G113" s="501">
        <v>25</v>
      </c>
      <c r="H113" s="500">
        <v>1</v>
      </c>
      <c r="I113" s="502">
        <v>52.17</v>
      </c>
      <c r="J113" s="503"/>
      <c r="K113" s="504">
        <f t="shared" si="16"/>
        <v>1304.25</v>
      </c>
      <c r="L113" s="504">
        <f t="shared" si="10"/>
        <v>0</v>
      </c>
      <c r="M113" s="505">
        <f t="shared" si="11"/>
        <v>0</v>
      </c>
      <c r="N113" s="504">
        <f t="shared" si="17"/>
        <v>0</v>
      </c>
    </row>
    <row r="114" spans="1:14" s="506" customFormat="1">
      <c r="A114" s="514" t="s">
        <v>641</v>
      </c>
      <c r="B114" s="498" t="s">
        <v>139</v>
      </c>
      <c r="C114" s="9" t="s">
        <v>194</v>
      </c>
      <c r="D114" s="498" t="s">
        <v>5</v>
      </c>
      <c r="E114" s="498" t="s">
        <v>84</v>
      </c>
      <c r="F114" s="500" t="s">
        <v>47</v>
      </c>
      <c r="G114" s="501">
        <v>89</v>
      </c>
      <c r="H114" s="500">
        <v>1</v>
      </c>
      <c r="I114" s="502">
        <v>52.17</v>
      </c>
      <c r="J114" s="503"/>
      <c r="K114" s="504">
        <f t="shared" si="16"/>
        <v>4643.13</v>
      </c>
      <c r="L114" s="504">
        <f t="shared" si="10"/>
        <v>0</v>
      </c>
      <c r="M114" s="505">
        <f t="shared" si="11"/>
        <v>0</v>
      </c>
      <c r="N114" s="504">
        <f t="shared" si="17"/>
        <v>0</v>
      </c>
    </row>
    <row r="115" spans="1:14" s="506" customFormat="1">
      <c r="A115" s="514" t="s">
        <v>781</v>
      </c>
      <c r="B115" s="498" t="s">
        <v>139</v>
      </c>
      <c r="C115" s="9" t="s">
        <v>194</v>
      </c>
      <c r="D115" s="498" t="s">
        <v>261</v>
      </c>
      <c r="E115" s="498" t="s">
        <v>84</v>
      </c>
      <c r="F115" s="500" t="s">
        <v>44</v>
      </c>
      <c r="G115" s="501">
        <v>27</v>
      </c>
      <c r="H115" s="500">
        <v>3</v>
      </c>
      <c r="I115" s="502">
        <v>150</v>
      </c>
      <c r="J115" s="503"/>
      <c r="K115" s="504">
        <f t="shared" si="16"/>
        <v>4050</v>
      </c>
      <c r="L115" s="504">
        <f t="shared" si="10"/>
        <v>0</v>
      </c>
      <c r="M115" s="505">
        <f t="shared" si="11"/>
        <v>0</v>
      </c>
      <c r="N115" s="504">
        <f t="shared" si="17"/>
        <v>0</v>
      </c>
    </row>
    <row r="116" spans="1:14" s="506" customFormat="1">
      <c r="A116" s="514" t="s">
        <v>782</v>
      </c>
      <c r="B116" s="498" t="s">
        <v>139</v>
      </c>
      <c r="C116" s="9" t="s">
        <v>194</v>
      </c>
      <c r="D116" s="498" t="s">
        <v>262</v>
      </c>
      <c r="E116" s="498" t="s">
        <v>84</v>
      </c>
      <c r="F116" s="500" t="s">
        <v>1235</v>
      </c>
      <c r="G116" s="501">
        <v>21</v>
      </c>
      <c r="H116" s="500">
        <v>1</v>
      </c>
      <c r="I116" s="502">
        <v>52.17</v>
      </c>
      <c r="J116" s="503"/>
      <c r="K116" s="504">
        <f t="shared" si="16"/>
        <v>1095.57</v>
      </c>
      <c r="L116" s="504">
        <f t="shared" si="10"/>
        <v>0</v>
      </c>
      <c r="M116" s="505">
        <f t="shared" si="11"/>
        <v>0</v>
      </c>
      <c r="N116" s="504">
        <f t="shared" si="17"/>
        <v>0</v>
      </c>
    </row>
    <row r="117" spans="1:14" s="506" customFormat="1">
      <c r="A117" s="514" t="s">
        <v>783</v>
      </c>
      <c r="B117" s="498" t="s">
        <v>139</v>
      </c>
      <c r="C117" s="9" t="s">
        <v>194</v>
      </c>
      <c r="D117" s="498" t="s">
        <v>263</v>
      </c>
      <c r="E117" s="498" t="s">
        <v>84</v>
      </c>
      <c r="F117" s="500" t="s">
        <v>44</v>
      </c>
      <c r="G117" s="501">
        <v>20</v>
      </c>
      <c r="H117" s="500">
        <v>1</v>
      </c>
      <c r="I117" s="502">
        <v>52.17</v>
      </c>
      <c r="J117" s="503"/>
      <c r="K117" s="504">
        <f t="shared" si="16"/>
        <v>1043.4000000000001</v>
      </c>
      <c r="L117" s="504">
        <f t="shared" si="10"/>
        <v>0</v>
      </c>
      <c r="M117" s="505">
        <f t="shared" si="11"/>
        <v>0</v>
      </c>
      <c r="N117" s="504">
        <f t="shared" si="17"/>
        <v>0</v>
      </c>
    </row>
    <row r="118" spans="1:14" s="506" customFormat="1" ht="24">
      <c r="A118" s="514" t="s">
        <v>784</v>
      </c>
      <c r="B118" s="498" t="s">
        <v>139</v>
      </c>
      <c r="C118" s="9" t="s">
        <v>194</v>
      </c>
      <c r="D118" s="498" t="s">
        <v>264</v>
      </c>
      <c r="E118" s="498" t="s">
        <v>84</v>
      </c>
      <c r="F118" s="500" t="s">
        <v>47</v>
      </c>
      <c r="G118" s="501">
        <v>12</v>
      </c>
      <c r="H118" s="500">
        <v>1</v>
      </c>
      <c r="I118" s="502">
        <v>52.17</v>
      </c>
      <c r="J118" s="503"/>
      <c r="K118" s="504">
        <f t="shared" si="16"/>
        <v>626.04</v>
      </c>
      <c r="L118" s="504">
        <f t="shared" si="10"/>
        <v>0</v>
      </c>
      <c r="M118" s="505">
        <f t="shared" si="11"/>
        <v>0</v>
      </c>
      <c r="N118" s="504">
        <f t="shared" si="17"/>
        <v>0</v>
      </c>
    </row>
    <row r="119" spans="1:14" s="506" customFormat="1">
      <c r="A119" s="514" t="s">
        <v>785</v>
      </c>
      <c r="B119" s="498" t="s">
        <v>139</v>
      </c>
      <c r="C119" s="9" t="s">
        <v>196</v>
      </c>
      <c r="D119" s="498" t="s">
        <v>265</v>
      </c>
      <c r="E119" s="498" t="s">
        <v>84</v>
      </c>
      <c r="F119" s="500" t="s">
        <v>51</v>
      </c>
      <c r="G119" s="501">
        <v>17</v>
      </c>
      <c r="H119" s="500">
        <v>3</v>
      </c>
      <c r="I119" s="502">
        <v>150</v>
      </c>
      <c r="J119" s="503"/>
      <c r="K119" s="504">
        <f t="shared" si="16"/>
        <v>2550</v>
      </c>
      <c r="L119" s="504">
        <f t="shared" si="10"/>
        <v>0</v>
      </c>
      <c r="M119" s="505">
        <f t="shared" si="11"/>
        <v>0</v>
      </c>
      <c r="N119" s="504">
        <f t="shared" si="17"/>
        <v>0</v>
      </c>
    </row>
    <row r="120" spans="1:14" s="506" customFormat="1">
      <c r="A120" s="514" t="s">
        <v>786</v>
      </c>
      <c r="B120" s="498" t="s">
        <v>139</v>
      </c>
      <c r="C120" s="9" t="s">
        <v>196</v>
      </c>
      <c r="D120" s="498" t="s">
        <v>266</v>
      </c>
      <c r="E120" s="498" t="s">
        <v>84</v>
      </c>
      <c r="F120" s="500" t="s">
        <v>51</v>
      </c>
      <c r="G120" s="501">
        <v>15</v>
      </c>
      <c r="H120" s="500">
        <v>1</v>
      </c>
      <c r="I120" s="502">
        <v>52.17</v>
      </c>
      <c r="J120" s="503"/>
      <c r="K120" s="504">
        <f t="shared" si="16"/>
        <v>782.55000000000007</v>
      </c>
      <c r="L120" s="504">
        <f t="shared" si="10"/>
        <v>0</v>
      </c>
      <c r="M120" s="505">
        <f t="shared" si="11"/>
        <v>0</v>
      </c>
      <c r="N120" s="504">
        <f t="shared" si="17"/>
        <v>0</v>
      </c>
    </row>
    <row r="121" spans="1:14" s="506" customFormat="1">
      <c r="A121" s="514" t="s">
        <v>787</v>
      </c>
      <c r="B121" s="498" t="s">
        <v>139</v>
      </c>
      <c r="C121" s="9" t="s">
        <v>196</v>
      </c>
      <c r="D121" s="498" t="s">
        <v>267</v>
      </c>
      <c r="E121" s="498" t="s">
        <v>84</v>
      </c>
      <c r="F121" s="500" t="s">
        <v>1235</v>
      </c>
      <c r="G121" s="501">
        <v>25</v>
      </c>
      <c r="H121" s="500">
        <v>3</v>
      </c>
      <c r="I121" s="502">
        <v>150</v>
      </c>
      <c r="J121" s="503"/>
      <c r="K121" s="504">
        <f t="shared" si="16"/>
        <v>3750</v>
      </c>
      <c r="L121" s="504">
        <f t="shared" si="10"/>
        <v>0</v>
      </c>
      <c r="M121" s="505">
        <f t="shared" si="11"/>
        <v>0</v>
      </c>
      <c r="N121" s="504">
        <f t="shared" si="17"/>
        <v>0</v>
      </c>
    </row>
    <row r="122" spans="1:14" s="506" customFormat="1">
      <c r="A122" s="514" t="s">
        <v>788</v>
      </c>
      <c r="B122" s="498" t="s">
        <v>139</v>
      </c>
      <c r="C122" s="9" t="s">
        <v>196</v>
      </c>
      <c r="D122" s="498" t="s">
        <v>268</v>
      </c>
      <c r="E122" s="498" t="s">
        <v>84</v>
      </c>
      <c r="F122" s="500" t="s">
        <v>52</v>
      </c>
      <c r="G122" s="501">
        <v>28</v>
      </c>
      <c r="H122" s="500">
        <v>3</v>
      </c>
      <c r="I122" s="502">
        <v>150</v>
      </c>
      <c r="J122" s="503"/>
      <c r="K122" s="504">
        <f t="shared" si="16"/>
        <v>4200</v>
      </c>
      <c r="L122" s="504">
        <f t="shared" si="10"/>
        <v>0</v>
      </c>
      <c r="M122" s="505">
        <f t="shared" si="11"/>
        <v>0</v>
      </c>
      <c r="N122" s="504">
        <f t="shared" si="17"/>
        <v>0</v>
      </c>
    </row>
    <row r="123" spans="1:14" s="506" customFormat="1">
      <c r="A123" s="514" t="s">
        <v>789</v>
      </c>
      <c r="B123" s="498" t="s">
        <v>139</v>
      </c>
      <c r="C123" s="9" t="s">
        <v>196</v>
      </c>
      <c r="D123" s="498" t="s">
        <v>269</v>
      </c>
      <c r="E123" s="498" t="s">
        <v>84</v>
      </c>
      <c r="F123" s="500" t="s">
        <v>52</v>
      </c>
      <c r="G123" s="501">
        <v>31</v>
      </c>
      <c r="H123" s="500">
        <v>1</v>
      </c>
      <c r="I123" s="502">
        <v>52.17</v>
      </c>
      <c r="J123" s="503"/>
      <c r="K123" s="504">
        <f t="shared" si="16"/>
        <v>1617.27</v>
      </c>
      <c r="L123" s="504">
        <f t="shared" si="10"/>
        <v>0</v>
      </c>
      <c r="M123" s="505">
        <f t="shared" si="11"/>
        <v>0</v>
      </c>
      <c r="N123" s="504">
        <f t="shared" si="17"/>
        <v>0</v>
      </c>
    </row>
    <row r="124" spans="1:14" s="506" customFormat="1">
      <c r="A124" s="514" t="s">
        <v>790</v>
      </c>
      <c r="B124" s="498" t="s">
        <v>139</v>
      </c>
      <c r="C124" s="9" t="s">
        <v>196</v>
      </c>
      <c r="D124" s="498" t="s">
        <v>270</v>
      </c>
      <c r="E124" s="498" t="s">
        <v>84</v>
      </c>
      <c r="F124" s="500" t="s">
        <v>1235</v>
      </c>
      <c r="G124" s="501">
        <v>21</v>
      </c>
      <c r="H124" s="500">
        <v>1</v>
      </c>
      <c r="I124" s="502">
        <v>52.17</v>
      </c>
      <c r="J124" s="503"/>
      <c r="K124" s="504">
        <f t="shared" si="16"/>
        <v>1095.57</v>
      </c>
      <c r="L124" s="504">
        <f t="shared" si="10"/>
        <v>0</v>
      </c>
      <c r="M124" s="505">
        <f t="shared" si="11"/>
        <v>0</v>
      </c>
      <c r="N124" s="504">
        <f t="shared" si="17"/>
        <v>0</v>
      </c>
    </row>
    <row r="125" spans="1:14" s="506" customFormat="1">
      <c r="A125" s="514" t="s">
        <v>791</v>
      </c>
      <c r="B125" s="498" t="s">
        <v>139</v>
      </c>
      <c r="C125" s="9" t="s">
        <v>196</v>
      </c>
      <c r="D125" s="498" t="s">
        <v>5</v>
      </c>
      <c r="E125" s="498" t="s">
        <v>84</v>
      </c>
      <c r="F125" s="500" t="s">
        <v>47</v>
      </c>
      <c r="G125" s="501">
        <v>103</v>
      </c>
      <c r="H125" s="500">
        <v>1</v>
      </c>
      <c r="I125" s="502">
        <v>52.17</v>
      </c>
      <c r="J125" s="503"/>
      <c r="K125" s="504">
        <f t="shared" si="16"/>
        <v>5373.51</v>
      </c>
      <c r="L125" s="504">
        <f t="shared" si="10"/>
        <v>0</v>
      </c>
      <c r="M125" s="505">
        <f t="shared" si="11"/>
        <v>0</v>
      </c>
      <c r="N125" s="504">
        <f t="shared" si="17"/>
        <v>0</v>
      </c>
    </row>
    <row r="126" spans="1:14" s="506" customFormat="1">
      <c r="A126" s="514" t="s">
        <v>792</v>
      </c>
      <c r="B126" s="498" t="s">
        <v>139</v>
      </c>
      <c r="C126" s="9" t="s">
        <v>196</v>
      </c>
      <c r="D126" s="498" t="s">
        <v>16</v>
      </c>
      <c r="E126" s="498" t="s">
        <v>84</v>
      </c>
      <c r="F126" s="500" t="s">
        <v>44</v>
      </c>
      <c r="G126" s="501">
        <v>42</v>
      </c>
      <c r="H126" s="500">
        <v>1</v>
      </c>
      <c r="I126" s="502">
        <v>52.17</v>
      </c>
      <c r="J126" s="503"/>
      <c r="K126" s="504">
        <f t="shared" si="16"/>
        <v>2191.14</v>
      </c>
      <c r="L126" s="504">
        <f t="shared" si="10"/>
        <v>0</v>
      </c>
      <c r="M126" s="505">
        <f t="shared" si="11"/>
        <v>0</v>
      </c>
      <c r="N126" s="504">
        <f t="shared" si="17"/>
        <v>0</v>
      </c>
    </row>
    <row r="127" spans="1:14" s="506" customFormat="1">
      <c r="A127" s="514" t="s">
        <v>793</v>
      </c>
      <c r="B127" s="498" t="s">
        <v>139</v>
      </c>
      <c r="C127" s="9" t="s">
        <v>194</v>
      </c>
      <c r="D127" s="498" t="s">
        <v>169</v>
      </c>
      <c r="E127" s="498" t="s">
        <v>170</v>
      </c>
      <c r="F127" s="500" t="s">
        <v>51</v>
      </c>
      <c r="G127" s="501">
        <v>39</v>
      </c>
      <c r="H127" s="500">
        <v>1</v>
      </c>
      <c r="I127" s="502">
        <v>52.17</v>
      </c>
      <c r="J127" s="503"/>
      <c r="K127" s="504">
        <f t="shared" si="16"/>
        <v>2034.63</v>
      </c>
      <c r="L127" s="504">
        <f t="shared" si="10"/>
        <v>0</v>
      </c>
      <c r="M127" s="505">
        <f t="shared" si="11"/>
        <v>0</v>
      </c>
      <c r="N127" s="504">
        <f t="shared" si="17"/>
        <v>0</v>
      </c>
    </row>
    <row r="128" spans="1:14" s="506" customFormat="1" ht="24">
      <c r="A128" s="514" t="s">
        <v>794</v>
      </c>
      <c r="B128" s="498" t="s">
        <v>139</v>
      </c>
      <c r="C128" s="9" t="s">
        <v>194</v>
      </c>
      <c r="D128" s="498" t="s">
        <v>271</v>
      </c>
      <c r="E128" s="498" t="s">
        <v>170</v>
      </c>
      <c r="F128" s="500" t="s">
        <v>44</v>
      </c>
      <c r="G128" s="501">
        <v>23</v>
      </c>
      <c r="H128" s="500">
        <v>1</v>
      </c>
      <c r="I128" s="502">
        <v>52.17</v>
      </c>
      <c r="J128" s="503"/>
      <c r="K128" s="504">
        <f t="shared" si="16"/>
        <v>1199.9100000000001</v>
      </c>
      <c r="L128" s="504">
        <f t="shared" si="10"/>
        <v>0</v>
      </c>
      <c r="M128" s="505">
        <f t="shared" si="11"/>
        <v>0</v>
      </c>
      <c r="N128" s="504">
        <f t="shared" si="17"/>
        <v>0</v>
      </c>
    </row>
    <row r="129" spans="1:14" s="506" customFormat="1">
      <c r="A129" s="514" t="s">
        <v>795</v>
      </c>
      <c r="B129" s="498" t="s">
        <v>139</v>
      </c>
      <c r="C129" s="9" t="s">
        <v>194</v>
      </c>
      <c r="D129" s="498" t="s">
        <v>173</v>
      </c>
      <c r="E129" s="498" t="s">
        <v>170</v>
      </c>
      <c r="F129" s="500" t="s">
        <v>47</v>
      </c>
      <c r="G129" s="501">
        <v>97</v>
      </c>
      <c r="H129" s="500">
        <v>1</v>
      </c>
      <c r="I129" s="502">
        <v>52.17</v>
      </c>
      <c r="J129" s="503"/>
      <c r="K129" s="504">
        <f t="shared" si="16"/>
        <v>5060.49</v>
      </c>
      <c r="L129" s="504">
        <f t="shared" si="10"/>
        <v>0</v>
      </c>
      <c r="M129" s="505">
        <f t="shared" si="11"/>
        <v>0</v>
      </c>
      <c r="N129" s="504">
        <f t="shared" si="17"/>
        <v>0</v>
      </c>
    </row>
    <row r="130" spans="1:14" s="506" customFormat="1">
      <c r="A130" s="514" t="s">
        <v>796</v>
      </c>
      <c r="B130" s="498" t="s">
        <v>139</v>
      </c>
      <c r="C130" s="9" t="s">
        <v>194</v>
      </c>
      <c r="D130" s="498" t="s">
        <v>174</v>
      </c>
      <c r="E130" s="498" t="s">
        <v>175</v>
      </c>
      <c r="F130" s="500" t="s">
        <v>47</v>
      </c>
      <c r="G130" s="501">
        <v>13</v>
      </c>
      <c r="H130" s="500">
        <v>1</v>
      </c>
      <c r="I130" s="502">
        <v>52.17</v>
      </c>
      <c r="J130" s="503"/>
      <c r="K130" s="504">
        <f t="shared" si="16"/>
        <v>678.21</v>
      </c>
      <c r="L130" s="504">
        <f t="shared" si="10"/>
        <v>0</v>
      </c>
      <c r="M130" s="505">
        <f t="shared" si="11"/>
        <v>0</v>
      </c>
      <c r="N130" s="504">
        <f t="shared" si="17"/>
        <v>0</v>
      </c>
    </row>
    <row r="131" spans="1:14" s="506" customFormat="1" ht="24">
      <c r="A131" s="514" t="s">
        <v>797</v>
      </c>
      <c r="B131" s="498" t="s">
        <v>139</v>
      </c>
      <c r="C131" s="9" t="s">
        <v>194</v>
      </c>
      <c r="D131" s="498" t="s">
        <v>176</v>
      </c>
      <c r="E131" s="498" t="s">
        <v>177</v>
      </c>
      <c r="F131" s="500" t="s">
        <v>47</v>
      </c>
      <c r="G131" s="501">
        <v>54</v>
      </c>
      <c r="H131" s="500">
        <v>1</v>
      </c>
      <c r="I131" s="502">
        <v>52.17</v>
      </c>
      <c r="J131" s="503"/>
      <c r="K131" s="504">
        <f t="shared" si="16"/>
        <v>2817.1800000000003</v>
      </c>
      <c r="L131" s="504">
        <f t="shared" si="10"/>
        <v>0</v>
      </c>
      <c r="M131" s="505">
        <f t="shared" si="11"/>
        <v>0</v>
      </c>
      <c r="N131" s="504">
        <f t="shared" si="17"/>
        <v>0</v>
      </c>
    </row>
    <row r="132" spans="1:14" s="506" customFormat="1" ht="24">
      <c r="A132" s="514" t="s">
        <v>798</v>
      </c>
      <c r="B132" s="498" t="s">
        <v>139</v>
      </c>
      <c r="C132" s="9" t="s">
        <v>194</v>
      </c>
      <c r="D132" s="498" t="s">
        <v>272</v>
      </c>
      <c r="E132" s="498" t="s">
        <v>177</v>
      </c>
      <c r="F132" s="500" t="s">
        <v>47</v>
      </c>
      <c r="G132" s="501">
        <v>356</v>
      </c>
      <c r="H132" s="500">
        <v>1</v>
      </c>
      <c r="I132" s="502">
        <v>52.17</v>
      </c>
      <c r="J132" s="503"/>
      <c r="K132" s="504">
        <f t="shared" si="16"/>
        <v>18572.52</v>
      </c>
      <c r="L132" s="504">
        <f t="shared" si="10"/>
        <v>0</v>
      </c>
      <c r="M132" s="505">
        <f t="shared" si="11"/>
        <v>0</v>
      </c>
      <c r="N132" s="504">
        <f t="shared" si="17"/>
        <v>0</v>
      </c>
    </row>
    <row r="133" spans="1:14" s="506" customFormat="1">
      <c r="A133" s="514" t="s">
        <v>799</v>
      </c>
      <c r="B133" s="498" t="s">
        <v>139</v>
      </c>
      <c r="C133" s="9" t="s">
        <v>194</v>
      </c>
      <c r="D133" s="498" t="s">
        <v>273</v>
      </c>
      <c r="E133" s="498" t="s">
        <v>84</v>
      </c>
      <c r="F133" s="500" t="s">
        <v>51</v>
      </c>
      <c r="G133" s="501">
        <v>50</v>
      </c>
      <c r="H133" s="500">
        <v>1</v>
      </c>
      <c r="I133" s="502">
        <v>52.17</v>
      </c>
      <c r="J133" s="503"/>
      <c r="K133" s="504">
        <f t="shared" si="16"/>
        <v>2608.5</v>
      </c>
      <c r="L133" s="504">
        <f t="shared" si="10"/>
        <v>0</v>
      </c>
      <c r="M133" s="505">
        <f t="shared" si="11"/>
        <v>0</v>
      </c>
      <c r="N133" s="504">
        <f t="shared" si="17"/>
        <v>0</v>
      </c>
    </row>
    <row r="134" spans="1:14">
      <c r="A134" s="650" t="s">
        <v>72</v>
      </c>
      <c r="B134" s="651" t="s">
        <v>87</v>
      </c>
      <c r="C134" s="652"/>
      <c r="D134" s="653"/>
      <c r="E134" s="654"/>
      <c r="F134" s="654"/>
      <c r="G134" s="655">
        <f>SUM(G110:G133)</f>
        <v>1273</v>
      </c>
      <c r="H134" s="656"/>
      <c r="I134" s="657"/>
      <c r="J134" s="657"/>
      <c r="K134" s="655">
        <f>SUM(K110:K133)</f>
        <v>75901.919999999998</v>
      </c>
      <c r="L134" s="655">
        <f>SUM(L110:L133)</f>
        <v>0</v>
      </c>
      <c r="M134" s="656"/>
      <c r="N134" s="655">
        <f>SUM(N110:N133)</f>
        <v>0</v>
      </c>
    </row>
    <row r="135" spans="1:14">
      <c r="A135" s="658"/>
      <c r="B135" s="651" t="s">
        <v>206</v>
      </c>
      <c r="C135" s="652"/>
      <c r="D135" s="652"/>
      <c r="E135" s="642"/>
      <c r="F135" s="659"/>
      <c r="G135" s="659"/>
      <c r="H135" s="660"/>
      <c r="I135" s="660"/>
      <c r="J135" s="661"/>
      <c r="K135" s="652"/>
      <c r="L135" s="661"/>
      <c r="M135" s="661"/>
      <c r="N135" s="662"/>
    </row>
    <row r="136" spans="1:14" s="506" customFormat="1">
      <c r="A136" s="514" t="s">
        <v>642</v>
      </c>
      <c r="B136" s="498" t="s">
        <v>206</v>
      </c>
      <c r="C136" s="9" t="s">
        <v>194</v>
      </c>
      <c r="D136" s="498" t="s">
        <v>90</v>
      </c>
      <c r="E136" s="498" t="s">
        <v>88</v>
      </c>
      <c r="F136" s="500" t="s">
        <v>45</v>
      </c>
      <c r="G136" s="501">
        <v>50.5</v>
      </c>
      <c r="H136" s="500">
        <v>1</v>
      </c>
      <c r="I136" s="502">
        <v>52.17</v>
      </c>
      <c r="J136" s="503"/>
      <c r="K136" s="504">
        <f t="shared" si="16"/>
        <v>2634.585</v>
      </c>
      <c r="L136" s="504">
        <f t="shared" si="10"/>
        <v>0</v>
      </c>
      <c r="M136" s="505">
        <f t="shared" si="11"/>
        <v>0</v>
      </c>
      <c r="N136" s="504">
        <f>ROUND(L136*SVS_UR_1_2,2)</f>
        <v>0</v>
      </c>
    </row>
    <row r="137" spans="1:14" s="506" customFormat="1">
      <c r="A137" s="514" t="s">
        <v>643</v>
      </c>
      <c r="B137" s="498" t="s">
        <v>206</v>
      </c>
      <c r="C137" s="9" t="s">
        <v>194</v>
      </c>
      <c r="D137" s="498" t="s">
        <v>274</v>
      </c>
      <c r="E137" s="498" t="s">
        <v>88</v>
      </c>
      <c r="F137" s="500" t="s">
        <v>51</v>
      </c>
      <c r="G137" s="501">
        <v>4</v>
      </c>
      <c r="H137" s="500">
        <v>1</v>
      </c>
      <c r="I137" s="502">
        <v>52.17</v>
      </c>
      <c r="J137" s="503"/>
      <c r="K137" s="504">
        <f t="shared" ref="K137" si="18">G137*I137</f>
        <v>208.68</v>
      </c>
      <c r="L137" s="504">
        <f t="shared" ref="L137" si="19">IFERROR(K137/J137,0)</f>
        <v>0</v>
      </c>
      <c r="M137" s="505">
        <f t="shared" ref="M137" si="20">IF(N137&gt;0,N137/I137,0)</f>
        <v>0</v>
      </c>
      <c r="N137" s="504">
        <f>ROUND(L137*SVS_UR_1_2,2)</f>
        <v>0</v>
      </c>
    </row>
    <row r="138" spans="1:14" s="506" customFormat="1">
      <c r="A138" s="514" t="s">
        <v>644</v>
      </c>
      <c r="B138" s="498" t="s">
        <v>206</v>
      </c>
      <c r="C138" s="9" t="s">
        <v>194</v>
      </c>
      <c r="D138" s="498" t="s">
        <v>1319</v>
      </c>
      <c r="E138" s="498" t="s">
        <v>88</v>
      </c>
      <c r="F138" s="500" t="s">
        <v>51</v>
      </c>
      <c r="G138" s="501">
        <v>4</v>
      </c>
      <c r="H138" s="500">
        <v>1</v>
      </c>
      <c r="I138" s="502">
        <v>52.17</v>
      </c>
      <c r="J138" s="503"/>
      <c r="K138" s="504">
        <f t="shared" si="16"/>
        <v>208.68</v>
      </c>
      <c r="L138" s="504">
        <f t="shared" si="10"/>
        <v>0</v>
      </c>
      <c r="M138" s="505">
        <f t="shared" si="11"/>
        <v>0</v>
      </c>
      <c r="N138" s="504">
        <f>ROUND(L138*SVS_UR_1_2,2)</f>
        <v>0</v>
      </c>
    </row>
    <row r="139" spans="1:14">
      <c r="A139" s="650" t="s">
        <v>72</v>
      </c>
      <c r="B139" s="651" t="s">
        <v>87</v>
      </c>
      <c r="C139" s="652"/>
      <c r="D139" s="653"/>
      <c r="E139" s="654"/>
      <c r="F139" s="654"/>
      <c r="G139" s="655">
        <f>SUM(G136:G138)</f>
        <v>58.5</v>
      </c>
      <c r="H139" s="656"/>
      <c r="I139" s="657"/>
      <c r="J139" s="657"/>
      <c r="K139" s="655">
        <f>SUM(K136:K138)</f>
        <v>3051.9449999999997</v>
      </c>
      <c r="L139" s="655">
        <f>SUM(L136:L138)</f>
        <v>0</v>
      </c>
      <c r="M139" s="656"/>
      <c r="N139" s="655">
        <f>SUM(N136:N138)</f>
        <v>0</v>
      </c>
    </row>
    <row r="140" spans="1:14">
      <c r="A140" s="658"/>
      <c r="B140" s="651" t="s">
        <v>137</v>
      </c>
      <c r="C140" s="652"/>
      <c r="D140" s="652"/>
      <c r="E140" s="642"/>
      <c r="F140" s="659"/>
      <c r="G140" s="659"/>
      <c r="H140" s="660"/>
      <c r="I140" s="660"/>
      <c r="J140" s="661"/>
      <c r="K140" s="652"/>
      <c r="L140" s="661"/>
      <c r="M140" s="661"/>
      <c r="N140" s="662"/>
    </row>
    <row r="141" spans="1:14" s="506" customFormat="1">
      <c r="A141" s="514" t="s">
        <v>646</v>
      </c>
      <c r="B141" s="498" t="s">
        <v>137</v>
      </c>
      <c r="C141" s="9" t="s">
        <v>196</v>
      </c>
      <c r="D141" s="498" t="s">
        <v>275</v>
      </c>
      <c r="E141" s="498" t="s">
        <v>88</v>
      </c>
      <c r="F141" s="500" t="s">
        <v>44</v>
      </c>
      <c r="G141" s="501">
        <v>19.96</v>
      </c>
      <c r="H141" s="500">
        <v>2</v>
      </c>
      <c r="I141" s="502">
        <v>100</v>
      </c>
      <c r="J141" s="503"/>
      <c r="K141" s="504">
        <f t="shared" si="16"/>
        <v>1996</v>
      </c>
      <c r="L141" s="504">
        <f t="shared" si="10"/>
        <v>0</v>
      </c>
      <c r="M141" s="505">
        <f t="shared" si="11"/>
        <v>0</v>
      </c>
      <c r="N141" s="504">
        <f t="shared" ref="N141:N153" si="21">ROUND(L141*SVS_UR_1_2,2)</f>
        <v>0</v>
      </c>
    </row>
    <row r="142" spans="1:14" s="506" customFormat="1">
      <c r="A142" s="514" t="s">
        <v>800</v>
      </c>
      <c r="B142" s="498" t="s">
        <v>137</v>
      </c>
      <c r="C142" s="9" t="s">
        <v>196</v>
      </c>
      <c r="D142" s="498" t="s">
        <v>275</v>
      </c>
      <c r="E142" s="498" t="s">
        <v>88</v>
      </c>
      <c r="F142" s="500" t="s">
        <v>44</v>
      </c>
      <c r="G142" s="501">
        <v>19.53</v>
      </c>
      <c r="H142" s="500">
        <v>2</v>
      </c>
      <c r="I142" s="502">
        <v>100</v>
      </c>
      <c r="J142" s="503"/>
      <c r="K142" s="504">
        <f t="shared" si="16"/>
        <v>1953</v>
      </c>
      <c r="L142" s="504">
        <f t="shared" si="10"/>
        <v>0</v>
      </c>
      <c r="M142" s="505">
        <f t="shared" si="11"/>
        <v>0</v>
      </c>
      <c r="N142" s="504">
        <f t="shared" si="21"/>
        <v>0</v>
      </c>
    </row>
    <row r="143" spans="1:14" s="506" customFormat="1">
      <c r="A143" s="514" t="s">
        <v>801</v>
      </c>
      <c r="B143" s="498" t="s">
        <v>137</v>
      </c>
      <c r="C143" s="9" t="s">
        <v>196</v>
      </c>
      <c r="D143" s="498" t="s">
        <v>276</v>
      </c>
      <c r="E143" s="498" t="s">
        <v>88</v>
      </c>
      <c r="F143" s="500" t="s">
        <v>44</v>
      </c>
      <c r="G143" s="501">
        <v>16.28</v>
      </c>
      <c r="H143" s="500">
        <v>2</v>
      </c>
      <c r="I143" s="502">
        <v>100</v>
      </c>
      <c r="J143" s="503"/>
      <c r="K143" s="504">
        <f t="shared" ref="K143:K165" si="22">G143*I143</f>
        <v>1628</v>
      </c>
      <c r="L143" s="504">
        <f t="shared" ref="L143:L165" si="23">IFERROR(K143/J143,0)</f>
        <v>0</v>
      </c>
      <c r="M143" s="505">
        <f t="shared" ref="M143:M165" si="24">IF(N143&gt;0,N143/I143,0)</f>
        <v>0</v>
      </c>
      <c r="N143" s="504">
        <f t="shared" si="21"/>
        <v>0</v>
      </c>
    </row>
    <row r="144" spans="1:14" s="506" customFormat="1">
      <c r="A144" s="514" t="s">
        <v>802</v>
      </c>
      <c r="B144" s="498" t="s">
        <v>137</v>
      </c>
      <c r="C144" s="9" t="s">
        <v>196</v>
      </c>
      <c r="D144" s="498" t="s">
        <v>276</v>
      </c>
      <c r="E144" s="498" t="s">
        <v>88</v>
      </c>
      <c r="F144" s="500" t="s">
        <v>44</v>
      </c>
      <c r="G144" s="501">
        <v>15.81</v>
      </c>
      <c r="H144" s="500">
        <v>2</v>
      </c>
      <c r="I144" s="502">
        <v>100</v>
      </c>
      <c r="J144" s="503"/>
      <c r="K144" s="504">
        <f t="shared" si="22"/>
        <v>1581</v>
      </c>
      <c r="L144" s="504">
        <f t="shared" si="23"/>
        <v>0</v>
      </c>
      <c r="M144" s="505">
        <f t="shared" si="24"/>
        <v>0</v>
      </c>
      <c r="N144" s="504">
        <f t="shared" si="21"/>
        <v>0</v>
      </c>
    </row>
    <row r="145" spans="1:14" s="506" customFormat="1">
      <c r="A145" s="514" t="s">
        <v>803</v>
      </c>
      <c r="B145" s="498" t="s">
        <v>137</v>
      </c>
      <c r="C145" s="9" t="s">
        <v>196</v>
      </c>
      <c r="D145" s="498" t="s">
        <v>225</v>
      </c>
      <c r="E145" s="498" t="s">
        <v>88</v>
      </c>
      <c r="F145" s="500" t="s">
        <v>1235</v>
      </c>
      <c r="G145" s="501">
        <v>3.78</v>
      </c>
      <c r="H145" s="500">
        <v>2</v>
      </c>
      <c r="I145" s="502">
        <v>100</v>
      </c>
      <c r="J145" s="503"/>
      <c r="K145" s="504">
        <f t="shared" si="22"/>
        <v>378</v>
      </c>
      <c r="L145" s="504">
        <f t="shared" si="23"/>
        <v>0</v>
      </c>
      <c r="M145" s="505">
        <f t="shared" si="24"/>
        <v>0</v>
      </c>
      <c r="N145" s="504">
        <f t="shared" si="21"/>
        <v>0</v>
      </c>
    </row>
    <row r="146" spans="1:14" s="506" customFormat="1">
      <c r="A146" s="514" t="s">
        <v>804</v>
      </c>
      <c r="B146" s="498" t="s">
        <v>137</v>
      </c>
      <c r="C146" s="9" t="s">
        <v>196</v>
      </c>
      <c r="D146" s="498" t="s">
        <v>277</v>
      </c>
      <c r="E146" s="498" t="s">
        <v>88</v>
      </c>
      <c r="F146" s="500" t="s">
        <v>1235</v>
      </c>
      <c r="G146" s="501">
        <v>26.65</v>
      </c>
      <c r="H146" s="500">
        <v>2</v>
      </c>
      <c r="I146" s="502">
        <v>100</v>
      </c>
      <c r="J146" s="503"/>
      <c r="K146" s="504">
        <f t="shared" si="22"/>
        <v>2665</v>
      </c>
      <c r="L146" s="504">
        <f t="shared" si="23"/>
        <v>0</v>
      </c>
      <c r="M146" s="505">
        <f t="shared" si="24"/>
        <v>0</v>
      </c>
      <c r="N146" s="504">
        <f t="shared" si="21"/>
        <v>0</v>
      </c>
    </row>
    <row r="147" spans="1:14" s="506" customFormat="1">
      <c r="A147" s="514" t="s">
        <v>805</v>
      </c>
      <c r="B147" s="498" t="s">
        <v>137</v>
      </c>
      <c r="C147" s="9" t="s">
        <v>196</v>
      </c>
      <c r="D147" s="498" t="s">
        <v>278</v>
      </c>
      <c r="E147" s="498" t="s">
        <v>88</v>
      </c>
      <c r="F147" s="500" t="s">
        <v>52</v>
      </c>
      <c r="G147" s="501">
        <v>9.7100000000000009</v>
      </c>
      <c r="H147" s="500">
        <v>2</v>
      </c>
      <c r="I147" s="502">
        <v>100</v>
      </c>
      <c r="J147" s="503"/>
      <c r="K147" s="504">
        <f t="shared" si="22"/>
        <v>971.00000000000011</v>
      </c>
      <c r="L147" s="504">
        <f t="shared" si="23"/>
        <v>0</v>
      </c>
      <c r="M147" s="505">
        <f t="shared" si="24"/>
        <v>0</v>
      </c>
      <c r="N147" s="504">
        <f t="shared" si="21"/>
        <v>0</v>
      </c>
    </row>
    <row r="148" spans="1:14" s="506" customFormat="1">
      <c r="A148" s="514" t="s">
        <v>806</v>
      </c>
      <c r="B148" s="498" t="s">
        <v>137</v>
      </c>
      <c r="C148" s="9" t="s">
        <v>196</v>
      </c>
      <c r="D148" s="498" t="s">
        <v>279</v>
      </c>
      <c r="E148" s="498" t="s">
        <v>84</v>
      </c>
      <c r="F148" s="500" t="s">
        <v>51</v>
      </c>
      <c r="G148" s="501">
        <v>6.52</v>
      </c>
      <c r="H148" s="500">
        <v>5</v>
      </c>
      <c r="I148" s="502">
        <v>250</v>
      </c>
      <c r="J148" s="503"/>
      <c r="K148" s="504">
        <f t="shared" si="22"/>
        <v>1630</v>
      </c>
      <c r="L148" s="504">
        <f t="shared" si="23"/>
        <v>0</v>
      </c>
      <c r="M148" s="505">
        <f t="shared" si="24"/>
        <v>0</v>
      </c>
      <c r="N148" s="504">
        <f t="shared" si="21"/>
        <v>0</v>
      </c>
    </row>
    <row r="149" spans="1:14" s="506" customFormat="1">
      <c r="A149" s="514" t="s">
        <v>807</v>
      </c>
      <c r="B149" s="498" t="s">
        <v>137</v>
      </c>
      <c r="C149" s="9" t="s">
        <v>196</v>
      </c>
      <c r="D149" s="498" t="s">
        <v>280</v>
      </c>
      <c r="E149" s="498" t="s">
        <v>84</v>
      </c>
      <c r="F149" s="500" t="s">
        <v>51</v>
      </c>
      <c r="G149" s="501">
        <v>6.44</v>
      </c>
      <c r="H149" s="500">
        <v>5</v>
      </c>
      <c r="I149" s="502">
        <v>250</v>
      </c>
      <c r="J149" s="503"/>
      <c r="K149" s="504">
        <f t="shared" si="22"/>
        <v>1610</v>
      </c>
      <c r="L149" s="504">
        <f t="shared" si="23"/>
        <v>0</v>
      </c>
      <c r="M149" s="505">
        <f t="shared" si="24"/>
        <v>0</v>
      </c>
      <c r="N149" s="504">
        <f t="shared" si="21"/>
        <v>0</v>
      </c>
    </row>
    <row r="150" spans="1:14" s="506" customFormat="1">
      <c r="A150" s="514" t="s">
        <v>808</v>
      </c>
      <c r="B150" s="498" t="s">
        <v>137</v>
      </c>
      <c r="C150" s="9" t="s">
        <v>196</v>
      </c>
      <c r="D150" s="498" t="s">
        <v>281</v>
      </c>
      <c r="E150" s="498" t="s">
        <v>88</v>
      </c>
      <c r="F150" s="500" t="s">
        <v>52</v>
      </c>
      <c r="G150" s="501">
        <v>13.27</v>
      </c>
      <c r="H150" s="500">
        <v>3</v>
      </c>
      <c r="I150" s="502">
        <v>150</v>
      </c>
      <c r="J150" s="503"/>
      <c r="K150" s="504">
        <f t="shared" si="22"/>
        <v>1990.5</v>
      </c>
      <c r="L150" s="504">
        <f t="shared" si="23"/>
        <v>0</v>
      </c>
      <c r="M150" s="505">
        <f t="shared" si="24"/>
        <v>0</v>
      </c>
      <c r="N150" s="504">
        <f t="shared" si="21"/>
        <v>0</v>
      </c>
    </row>
    <row r="151" spans="1:14" s="506" customFormat="1">
      <c r="A151" s="514" t="s">
        <v>809</v>
      </c>
      <c r="B151" s="498" t="s">
        <v>137</v>
      </c>
      <c r="C151" s="9" t="s">
        <v>196</v>
      </c>
      <c r="D151" s="498" t="s">
        <v>281</v>
      </c>
      <c r="E151" s="498" t="s">
        <v>88</v>
      </c>
      <c r="F151" s="500" t="s">
        <v>52</v>
      </c>
      <c r="G151" s="501">
        <v>11.36</v>
      </c>
      <c r="H151" s="500">
        <v>3</v>
      </c>
      <c r="I151" s="502">
        <v>150</v>
      </c>
      <c r="J151" s="503"/>
      <c r="K151" s="504">
        <f t="shared" si="22"/>
        <v>1704</v>
      </c>
      <c r="L151" s="504">
        <f t="shared" si="23"/>
        <v>0</v>
      </c>
      <c r="M151" s="505">
        <f t="shared" si="24"/>
        <v>0</v>
      </c>
      <c r="N151" s="504">
        <f t="shared" si="21"/>
        <v>0</v>
      </c>
    </row>
    <row r="152" spans="1:14" s="506" customFormat="1">
      <c r="A152" s="514" t="s">
        <v>810</v>
      </c>
      <c r="B152" s="498" t="s">
        <v>137</v>
      </c>
      <c r="C152" s="9" t="s">
        <v>207</v>
      </c>
      <c r="D152" s="498" t="s">
        <v>209</v>
      </c>
      <c r="E152" s="498" t="s">
        <v>84</v>
      </c>
      <c r="F152" s="500" t="s">
        <v>48</v>
      </c>
      <c r="G152" s="501">
        <v>38.71</v>
      </c>
      <c r="H152" s="500">
        <v>2</v>
      </c>
      <c r="I152" s="502">
        <v>100</v>
      </c>
      <c r="J152" s="503"/>
      <c r="K152" s="504">
        <f t="shared" si="22"/>
        <v>3871</v>
      </c>
      <c r="L152" s="504">
        <f t="shared" si="23"/>
        <v>0</v>
      </c>
      <c r="M152" s="505">
        <f t="shared" si="24"/>
        <v>0</v>
      </c>
      <c r="N152" s="504">
        <f t="shared" si="21"/>
        <v>0</v>
      </c>
    </row>
    <row r="153" spans="1:14" s="506" customFormat="1">
      <c r="A153" s="514" t="s">
        <v>811</v>
      </c>
      <c r="B153" s="498" t="s">
        <v>137</v>
      </c>
      <c r="C153" s="9" t="s">
        <v>196</v>
      </c>
      <c r="D153" s="498" t="s">
        <v>242</v>
      </c>
      <c r="E153" s="498" t="s">
        <v>88</v>
      </c>
      <c r="F153" s="500" t="s">
        <v>47</v>
      </c>
      <c r="G153" s="501">
        <v>29.7</v>
      </c>
      <c r="H153" s="500">
        <v>2</v>
      </c>
      <c r="I153" s="502">
        <v>100</v>
      </c>
      <c r="J153" s="503"/>
      <c r="K153" s="504">
        <f t="shared" si="22"/>
        <v>2970</v>
      </c>
      <c r="L153" s="504">
        <f t="shared" si="23"/>
        <v>0</v>
      </c>
      <c r="M153" s="505">
        <f t="shared" si="24"/>
        <v>0</v>
      </c>
      <c r="N153" s="504">
        <f t="shared" si="21"/>
        <v>0</v>
      </c>
    </row>
    <row r="154" spans="1:14">
      <c r="A154" s="650" t="s">
        <v>72</v>
      </c>
      <c r="B154" s="651" t="s">
        <v>87</v>
      </c>
      <c r="C154" s="652"/>
      <c r="D154" s="653"/>
      <c r="E154" s="654"/>
      <c r="F154" s="654"/>
      <c r="G154" s="655">
        <f>SUM(G141:G153)</f>
        <v>217.72</v>
      </c>
      <c r="H154" s="656"/>
      <c r="I154" s="657"/>
      <c r="J154" s="657"/>
      <c r="K154" s="655">
        <f>SUM(K141:K153)</f>
        <v>24947.5</v>
      </c>
      <c r="L154" s="655">
        <f>SUM(L141:L153)</f>
        <v>0</v>
      </c>
      <c r="M154" s="656"/>
      <c r="N154" s="655">
        <f>SUM(N141:N153)</f>
        <v>0</v>
      </c>
    </row>
    <row r="155" spans="1:14">
      <c r="A155" s="658"/>
      <c r="B155" s="651" t="s">
        <v>129</v>
      </c>
      <c r="C155" s="652"/>
      <c r="D155" s="652"/>
      <c r="E155" s="642"/>
      <c r="F155" s="659"/>
      <c r="G155" s="659"/>
      <c r="H155" s="660"/>
      <c r="I155" s="660"/>
      <c r="J155" s="661"/>
      <c r="K155" s="652"/>
      <c r="L155" s="661"/>
      <c r="M155" s="661"/>
      <c r="N155" s="662"/>
    </row>
    <row r="156" spans="1:14" s="506" customFormat="1">
      <c r="A156" s="514" t="s">
        <v>648</v>
      </c>
      <c r="B156" s="498" t="s">
        <v>129</v>
      </c>
      <c r="C156" s="9" t="s">
        <v>208</v>
      </c>
      <c r="D156" s="498" t="s">
        <v>282</v>
      </c>
      <c r="E156" s="498" t="s">
        <v>293</v>
      </c>
      <c r="F156" s="500" t="s">
        <v>47</v>
      </c>
      <c r="G156" s="501">
        <v>36.86</v>
      </c>
      <c r="H156" s="500">
        <v>2</v>
      </c>
      <c r="I156" s="502">
        <v>100</v>
      </c>
      <c r="J156" s="503"/>
      <c r="K156" s="504">
        <f t="shared" si="22"/>
        <v>3686</v>
      </c>
      <c r="L156" s="504">
        <f t="shared" si="23"/>
        <v>0</v>
      </c>
      <c r="M156" s="505">
        <f t="shared" si="24"/>
        <v>0</v>
      </c>
      <c r="N156" s="504">
        <f>ROUND(L156*SVS_UR_1_2,2)</f>
        <v>0</v>
      </c>
    </row>
    <row r="157" spans="1:14" s="506" customFormat="1">
      <c r="A157" s="514" t="s">
        <v>649</v>
      </c>
      <c r="B157" s="498" t="s">
        <v>129</v>
      </c>
      <c r="C157" s="9" t="s">
        <v>208</v>
      </c>
      <c r="D157" s="498" t="s">
        <v>1320</v>
      </c>
      <c r="E157" s="498" t="s">
        <v>293</v>
      </c>
      <c r="F157" s="500" t="s">
        <v>190</v>
      </c>
      <c r="G157" s="501">
        <v>8.15</v>
      </c>
      <c r="H157" s="500">
        <v>2</v>
      </c>
      <c r="I157" s="502">
        <v>100</v>
      </c>
      <c r="J157" s="503"/>
      <c r="K157" s="504">
        <f t="shared" ref="K157" si="25">G157*I157</f>
        <v>815</v>
      </c>
      <c r="L157" s="504">
        <f t="shared" ref="L157" si="26">IFERROR(K157/J157,0)</f>
        <v>0</v>
      </c>
      <c r="M157" s="505">
        <f t="shared" ref="M157" si="27">IF(N157&gt;0,N157/I157,0)</f>
        <v>0</v>
      </c>
      <c r="N157" s="504">
        <f>ROUND(L157*SVS_UR_1_2,2)</f>
        <v>0</v>
      </c>
    </row>
    <row r="158" spans="1:14" s="506" customFormat="1">
      <c r="A158" s="514" t="s">
        <v>649</v>
      </c>
      <c r="B158" s="498" t="s">
        <v>129</v>
      </c>
      <c r="C158" s="9" t="s">
        <v>208</v>
      </c>
      <c r="D158" s="498" t="s">
        <v>1321</v>
      </c>
      <c r="E158" s="498" t="s">
        <v>293</v>
      </c>
      <c r="F158" s="500" t="s">
        <v>190</v>
      </c>
      <c r="G158" s="501">
        <v>5</v>
      </c>
      <c r="H158" s="500">
        <v>2</v>
      </c>
      <c r="I158" s="502">
        <v>100</v>
      </c>
      <c r="J158" s="503"/>
      <c r="K158" s="504">
        <f t="shared" si="22"/>
        <v>500</v>
      </c>
      <c r="L158" s="504">
        <f t="shared" si="23"/>
        <v>0</v>
      </c>
      <c r="M158" s="505">
        <f t="shared" si="24"/>
        <v>0</v>
      </c>
      <c r="N158" s="504">
        <f>ROUND(L158*SVS_UR_1_2,2)</f>
        <v>0</v>
      </c>
    </row>
    <row r="159" spans="1:14">
      <c r="A159" s="650" t="s">
        <v>72</v>
      </c>
      <c r="B159" s="651" t="s">
        <v>87</v>
      </c>
      <c r="C159" s="652"/>
      <c r="D159" s="653"/>
      <c r="E159" s="654"/>
      <c r="F159" s="654"/>
      <c r="G159" s="655">
        <f>SUM(G156:G158)</f>
        <v>50.01</v>
      </c>
      <c r="H159" s="656"/>
      <c r="I159" s="657"/>
      <c r="J159" s="657"/>
      <c r="K159" s="655">
        <f>SUM(K156:K158)</f>
        <v>5001</v>
      </c>
      <c r="L159" s="655">
        <f>SUM(L156:L158)</f>
        <v>0</v>
      </c>
      <c r="M159" s="656"/>
      <c r="N159" s="655">
        <f>SUM(N156:N158)</f>
        <v>0</v>
      </c>
    </row>
    <row r="160" spans="1:14">
      <c r="A160" s="658"/>
      <c r="B160" s="651" t="s">
        <v>130</v>
      </c>
      <c r="C160" s="652"/>
      <c r="D160" s="652"/>
      <c r="E160" s="642"/>
      <c r="F160" s="659"/>
      <c r="G160" s="659"/>
      <c r="H160" s="660"/>
      <c r="I160" s="660"/>
      <c r="J160" s="661"/>
      <c r="K160" s="652"/>
      <c r="L160" s="661"/>
      <c r="M160" s="661"/>
      <c r="N160" s="662"/>
    </row>
    <row r="161" spans="1:14" s="506" customFormat="1" ht="24">
      <c r="A161" s="514" t="s">
        <v>662</v>
      </c>
      <c r="B161" s="498" t="s">
        <v>130</v>
      </c>
      <c r="C161" s="9" t="s">
        <v>194</v>
      </c>
      <c r="D161" s="498" t="s">
        <v>283</v>
      </c>
      <c r="E161" s="498" t="s">
        <v>147</v>
      </c>
      <c r="F161" s="500" t="s">
        <v>54</v>
      </c>
      <c r="G161" s="501">
        <v>1.8</v>
      </c>
      <c r="H161" s="500">
        <v>1</v>
      </c>
      <c r="I161" s="502">
        <v>52.17</v>
      </c>
      <c r="J161" s="503"/>
      <c r="K161" s="504">
        <f t="shared" si="22"/>
        <v>93.906000000000006</v>
      </c>
      <c r="L161" s="504">
        <f t="shared" si="23"/>
        <v>0</v>
      </c>
      <c r="M161" s="505">
        <f t="shared" si="24"/>
        <v>0</v>
      </c>
      <c r="N161" s="504">
        <f>ROUND(L161*SVS_UR_1_2,2)</f>
        <v>0</v>
      </c>
    </row>
    <row r="162" spans="1:14">
      <c r="A162" s="650" t="s">
        <v>72</v>
      </c>
      <c r="B162" s="651" t="s">
        <v>87</v>
      </c>
      <c r="C162" s="652"/>
      <c r="D162" s="653"/>
      <c r="E162" s="654"/>
      <c r="F162" s="654"/>
      <c r="G162" s="655">
        <f>SUM(G161)</f>
        <v>1.8</v>
      </c>
      <c r="H162" s="656"/>
      <c r="I162" s="657"/>
      <c r="J162" s="657"/>
      <c r="K162" s="655">
        <f>SUM(K161)</f>
        <v>93.906000000000006</v>
      </c>
      <c r="L162" s="655">
        <f>SUM(L161)</f>
        <v>0</v>
      </c>
      <c r="M162" s="656"/>
      <c r="N162" s="655">
        <f>SUM(N161)</f>
        <v>0</v>
      </c>
    </row>
    <row r="163" spans="1:14">
      <c r="A163" s="658"/>
      <c r="B163" s="651" t="s">
        <v>139</v>
      </c>
      <c r="C163" s="652"/>
      <c r="D163" s="652"/>
      <c r="E163" s="642"/>
      <c r="F163" s="659"/>
      <c r="G163" s="659"/>
      <c r="H163" s="660"/>
      <c r="I163" s="660"/>
      <c r="J163" s="661"/>
      <c r="K163" s="652"/>
      <c r="L163" s="661"/>
      <c r="M163" s="661"/>
      <c r="N163" s="662"/>
    </row>
    <row r="164" spans="1:14" s="506" customFormat="1">
      <c r="A164" s="514" t="s">
        <v>663</v>
      </c>
      <c r="B164" s="498" t="s">
        <v>139</v>
      </c>
      <c r="C164" s="9" t="s">
        <v>194</v>
      </c>
      <c r="D164" s="498" t="s">
        <v>284</v>
      </c>
      <c r="E164" s="498" t="s">
        <v>84</v>
      </c>
      <c r="F164" s="500" t="s">
        <v>51</v>
      </c>
      <c r="G164" s="501">
        <v>4</v>
      </c>
      <c r="H164" s="500">
        <v>1</v>
      </c>
      <c r="I164" s="502">
        <v>52.17</v>
      </c>
      <c r="J164" s="503"/>
      <c r="K164" s="504">
        <f t="shared" si="22"/>
        <v>208.68</v>
      </c>
      <c r="L164" s="504">
        <f t="shared" si="23"/>
        <v>0</v>
      </c>
      <c r="M164" s="505">
        <f t="shared" si="24"/>
        <v>0</v>
      </c>
      <c r="N164" s="504">
        <f>ROUND(L164*SVS_UR_1_2,2)</f>
        <v>0</v>
      </c>
    </row>
    <row r="165" spans="1:14" s="506" customFormat="1">
      <c r="A165" s="514" t="s">
        <v>664</v>
      </c>
      <c r="B165" s="498" t="s">
        <v>139</v>
      </c>
      <c r="C165" s="9" t="s">
        <v>194</v>
      </c>
      <c r="D165" s="498" t="s">
        <v>285</v>
      </c>
      <c r="E165" s="498" t="s">
        <v>84</v>
      </c>
      <c r="F165" s="500" t="s">
        <v>54</v>
      </c>
      <c r="G165" s="501">
        <v>7</v>
      </c>
      <c r="H165" s="500">
        <v>1</v>
      </c>
      <c r="I165" s="502">
        <v>52.17</v>
      </c>
      <c r="J165" s="503"/>
      <c r="K165" s="504">
        <f t="shared" si="22"/>
        <v>365.19</v>
      </c>
      <c r="L165" s="504">
        <f t="shared" si="23"/>
        <v>0</v>
      </c>
      <c r="M165" s="505">
        <f t="shared" si="24"/>
        <v>0</v>
      </c>
      <c r="N165" s="504">
        <f>ROUND(L165*SVS_UR_1_2,2)</f>
        <v>0</v>
      </c>
    </row>
    <row r="166" spans="1:14" s="506" customFormat="1">
      <c r="A166" s="514" t="s">
        <v>812</v>
      </c>
      <c r="B166" s="498" t="s">
        <v>139</v>
      </c>
      <c r="C166" s="9"/>
      <c r="D166" s="498" t="s">
        <v>286</v>
      </c>
      <c r="E166" s="498" t="s">
        <v>170</v>
      </c>
      <c r="F166" s="500" t="s">
        <v>65</v>
      </c>
      <c r="G166" s="501">
        <v>700</v>
      </c>
      <c r="H166" s="649"/>
      <c r="I166" s="649"/>
      <c r="J166" s="649"/>
      <c r="K166" s="649"/>
      <c r="L166" s="649"/>
      <c r="M166" s="649"/>
      <c r="N166" s="649"/>
    </row>
    <row r="167" spans="1:14">
      <c r="A167" s="650" t="s">
        <v>72</v>
      </c>
      <c r="B167" s="651" t="s">
        <v>87</v>
      </c>
      <c r="C167" s="652"/>
      <c r="D167" s="653"/>
      <c r="E167" s="654"/>
      <c r="F167" s="654"/>
      <c r="G167" s="655">
        <f>SUM(G164:G166)</f>
        <v>711</v>
      </c>
      <c r="H167" s="656"/>
      <c r="I167" s="657"/>
      <c r="J167" s="657"/>
      <c r="K167" s="655">
        <f>SUM(K164:K166)</f>
        <v>573.87</v>
      </c>
      <c r="L167" s="655">
        <f>SUM(L164:L166)</f>
        <v>0</v>
      </c>
      <c r="M167" s="656"/>
      <c r="N167" s="655">
        <f>SUM(N164:N166)</f>
        <v>0</v>
      </c>
    </row>
    <row r="168" spans="1:14">
      <c r="A168" s="658"/>
      <c r="B168" s="651" t="s">
        <v>1353</v>
      </c>
      <c r="C168" s="652"/>
      <c r="D168" s="652"/>
      <c r="E168" s="642"/>
      <c r="F168" s="659"/>
      <c r="G168" s="659"/>
      <c r="H168" s="660"/>
      <c r="I168" s="660"/>
      <c r="J168" s="661"/>
      <c r="K168" s="652"/>
      <c r="L168" s="661"/>
      <c r="M168" s="661"/>
      <c r="N168" s="662"/>
    </row>
    <row r="169" spans="1:14" s="506" customFormat="1" ht="24">
      <c r="A169" s="514" t="s">
        <v>665</v>
      </c>
      <c r="B169" s="498" t="s">
        <v>1353</v>
      </c>
      <c r="C169" s="9" t="s">
        <v>194</v>
      </c>
      <c r="D169" s="498" t="s">
        <v>1363</v>
      </c>
      <c r="E169" s="498" t="s">
        <v>1361</v>
      </c>
      <c r="F169" s="500" t="s">
        <v>48</v>
      </c>
      <c r="G169" s="501">
        <v>38.590000000000003</v>
      </c>
      <c r="H169" s="500">
        <v>2</v>
      </c>
      <c r="I169" s="502">
        <v>100</v>
      </c>
      <c r="J169" s="503"/>
      <c r="K169" s="504">
        <f t="shared" ref="K169:K170" si="28">G169*I169</f>
        <v>3859.0000000000005</v>
      </c>
      <c r="L169" s="504">
        <f t="shared" ref="L169:L170" si="29">IFERROR(K169/J169,0)</f>
        <v>0</v>
      </c>
      <c r="M169" s="505">
        <f t="shared" ref="M169:M170" si="30">IF(N169&gt;0,N169/I169,0)</f>
        <v>0</v>
      </c>
      <c r="N169" s="504">
        <f t="shared" ref="N169:N175" si="31">ROUND(L169*SVS_UR_1_2,2)</f>
        <v>0</v>
      </c>
    </row>
    <row r="170" spans="1:14" s="506" customFormat="1" ht="24">
      <c r="A170" s="514" t="s">
        <v>666</v>
      </c>
      <c r="B170" s="498" t="s">
        <v>1353</v>
      </c>
      <c r="C170" s="9" t="s">
        <v>194</v>
      </c>
      <c r="D170" s="498" t="s">
        <v>1364</v>
      </c>
      <c r="E170" s="498" t="s">
        <v>1361</v>
      </c>
      <c r="F170" s="500" t="s">
        <v>47</v>
      </c>
      <c r="G170" s="501">
        <v>54.47</v>
      </c>
      <c r="H170" s="500">
        <v>2</v>
      </c>
      <c r="I170" s="502">
        <v>100</v>
      </c>
      <c r="J170" s="503"/>
      <c r="K170" s="504">
        <f t="shared" si="28"/>
        <v>5447</v>
      </c>
      <c r="L170" s="504">
        <f t="shared" si="29"/>
        <v>0</v>
      </c>
      <c r="M170" s="505">
        <f t="shared" si="30"/>
        <v>0</v>
      </c>
      <c r="N170" s="504">
        <f t="shared" si="31"/>
        <v>0</v>
      </c>
    </row>
    <row r="171" spans="1:14" s="506" customFormat="1" ht="24">
      <c r="A171" s="514" t="s">
        <v>667</v>
      </c>
      <c r="B171" s="498" t="s">
        <v>1353</v>
      </c>
      <c r="C171" s="9" t="s">
        <v>194</v>
      </c>
      <c r="D171" s="498" t="s">
        <v>1365</v>
      </c>
      <c r="E171" s="498" t="s">
        <v>1361</v>
      </c>
      <c r="F171" s="500" t="s">
        <v>45</v>
      </c>
      <c r="G171" s="501">
        <v>23.29</v>
      </c>
      <c r="H171" s="500">
        <v>2</v>
      </c>
      <c r="I171" s="502">
        <v>100</v>
      </c>
      <c r="J171" s="503"/>
      <c r="K171" s="504">
        <f t="shared" ref="K171:K175" si="32">G171*I171</f>
        <v>2329</v>
      </c>
      <c r="L171" s="504">
        <f t="shared" ref="L171:L175" si="33">IFERROR(K171/J171,0)</f>
        <v>0</v>
      </c>
      <c r="M171" s="505">
        <f t="shared" ref="M171:M175" si="34">IF(N171&gt;0,N171/I171,0)</f>
        <v>0</v>
      </c>
      <c r="N171" s="504">
        <f t="shared" si="31"/>
        <v>0</v>
      </c>
    </row>
    <row r="172" spans="1:14" s="506" customFormat="1" ht="24">
      <c r="A172" s="514" t="s">
        <v>668</v>
      </c>
      <c r="B172" s="498" t="s">
        <v>1353</v>
      </c>
      <c r="C172" s="9" t="s">
        <v>194</v>
      </c>
      <c r="D172" s="498" t="s">
        <v>1366</v>
      </c>
      <c r="E172" s="498" t="s">
        <v>1361</v>
      </c>
      <c r="F172" s="500" t="s">
        <v>51</v>
      </c>
      <c r="G172" s="501">
        <v>15.96</v>
      </c>
      <c r="H172" s="500">
        <v>5</v>
      </c>
      <c r="I172" s="502">
        <v>250</v>
      </c>
      <c r="J172" s="503"/>
      <c r="K172" s="504">
        <f t="shared" si="32"/>
        <v>3990</v>
      </c>
      <c r="L172" s="504">
        <f t="shared" si="33"/>
        <v>0</v>
      </c>
      <c r="M172" s="505">
        <f t="shared" si="34"/>
        <v>0</v>
      </c>
      <c r="N172" s="504">
        <f t="shared" si="31"/>
        <v>0</v>
      </c>
    </row>
    <row r="173" spans="1:14" s="506" customFormat="1" ht="24">
      <c r="A173" s="514" t="s">
        <v>669</v>
      </c>
      <c r="B173" s="498" t="s">
        <v>1353</v>
      </c>
      <c r="C173" s="9" t="s">
        <v>194</v>
      </c>
      <c r="D173" s="498" t="s">
        <v>1367</v>
      </c>
      <c r="E173" s="498" t="s">
        <v>1361</v>
      </c>
      <c r="F173" s="500" t="s">
        <v>51</v>
      </c>
      <c r="G173" s="501">
        <v>15.94</v>
      </c>
      <c r="H173" s="500">
        <v>5</v>
      </c>
      <c r="I173" s="502">
        <v>250</v>
      </c>
      <c r="J173" s="503"/>
      <c r="K173" s="504">
        <f t="shared" si="32"/>
        <v>3985</v>
      </c>
      <c r="L173" s="504">
        <f t="shared" si="33"/>
        <v>0</v>
      </c>
      <c r="M173" s="505">
        <f t="shared" si="34"/>
        <v>0</v>
      </c>
      <c r="N173" s="504">
        <f t="shared" si="31"/>
        <v>0</v>
      </c>
    </row>
    <row r="174" spans="1:14" s="506" customFormat="1" ht="24">
      <c r="A174" s="514" t="s">
        <v>1018</v>
      </c>
      <c r="B174" s="498" t="s">
        <v>1353</v>
      </c>
      <c r="C174" s="9" t="s">
        <v>194</v>
      </c>
      <c r="D174" s="498" t="s">
        <v>1368</v>
      </c>
      <c r="E174" s="498" t="s">
        <v>1361</v>
      </c>
      <c r="F174" s="500" t="s">
        <v>1235</v>
      </c>
      <c r="G174" s="501">
        <v>8.34</v>
      </c>
      <c r="H174" s="500">
        <v>2</v>
      </c>
      <c r="I174" s="502">
        <v>100</v>
      </c>
      <c r="J174" s="503"/>
      <c r="K174" s="504">
        <f t="shared" si="32"/>
        <v>834</v>
      </c>
      <c r="L174" s="504">
        <f t="shared" si="33"/>
        <v>0</v>
      </c>
      <c r="M174" s="505">
        <f t="shared" si="34"/>
        <v>0</v>
      </c>
      <c r="N174" s="504">
        <f t="shared" si="31"/>
        <v>0</v>
      </c>
    </row>
    <row r="175" spans="1:14" s="506" customFormat="1" ht="24">
      <c r="A175" s="514" t="s">
        <v>1019</v>
      </c>
      <c r="B175" s="498" t="s">
        <v>1353</v>
      </c>
      <c r="C175" s="9" t="s">
        <v>194</v>
      </c>
      <c r="D175" s="498" t="s">
        <v>1369</v>
      </c>
      <c r="E175" s="498" t="s">
        <v>1361</v>
      </c>
      <c r="F175" s="500" t="s">
        <v>48</v>
      </c>
      <c r="G175" s="501">
        <v>41.07</v>
      </c>
      <c r="H175" s="500">
        <v>2</v>
      </c>
      <c r="I175" s="502">
        <v>100</v>
      </c>
      <c r="J175" s="503"/>
      <c r="K175" s="504">
        <f t="shared" si="32"/>
        <v>4107</v>
      </c>
      <c r="L175" s="504">
        <f t="shared" si="33"/>
        <v>0</v>
      </c>
      <c r="M175" s="505">
        <f t="shared" si="34"/>
        <v>0</v>
      </c>
      <c r="N175" s="504">
        <f t="shared" si="31"/>
        <v>0</v>
      </c>
    </row>
    <row r="176" spans="1:14">
      <c r="A176" s="650" t="s">
        <v>72</v>
      </c>
      <c r="B176" s="651" t="s">
        <v>87</v>
      </c>
      <c r="C176" s="652"/>
      <c r="D176" s="653"/>
      <c r="E176" s="654"/>
      <c r="F176" s="654"/>
      <c r="G176" s="655">
        <f>SUM(G169:G175)</f>
        <v>197.66</v>
      </c>
      <c r="H176" s="656"/>
      <c r="I176" s="657"/>
      <c r="J176" s="657"/>
      <c r="K176" s="655">
        <f>SUM(K169:K175)</f>
        <v>24551</v>
      </c>
      <c r="L176" s="655">
        <f>SUM(L169:L175)</f>
        <v>0</v>
      </c>
      <c r="M176" s="656"/>
      <c r="N176" s="655">
        <f>SUM(N169:N175)</f>
        <v>0</v>
      </c>
    </row>
    <row r="177" spans="1:14" s="506" customFormat="1">
      <c r="A177" s="515" t="s">
        <v>6</v>
      </c>
      <c r="B177" s="516" t="s">
        <v>76</v>
      </c>
      <c r="C177" s="517"/>
      <c r="D177" s="519"/>
      <c r="E177" s="520"/>
      <c r="F177" s="521"/>
      <c r="G177" s="522">
        <f>SUM(G167,G162,G159,G154,G139,G134,G108,G104,G91,G70,G56,G50,G176)</f>
        <v>6942.4</v>
      </c>
      <c r="H177" s="523"/>
      <c r="I177" s="523"/>
      <c r="J177" s="524">
        <f>IFERROR(K177/L177,0)</f>
        <v>0</v>
      </c>
      <c r="K177" s="522">
        <f>SUM(K167,K162,K159,K154,K139,K134,K108,K104,K91,K70,K56,K50,K176)</f>
        <v>671080.63749999995</v>
      </c>
      <c r="L177" s="522">
        <f>SUM(L167,L162,L159,L154,L139,L134,L108,L104,L91,L70,L56,L50,L176)</f>
        <v>0</v>
      </c>
      <c r="M177" s="525"/>
      <c r="N177" s="522">
        <f>SUM(N167,N162,N159,N154,N139,N134,N108,N104,N91,N70,N56,N50,N176)</f>
        <v>0</v>
      </c>
    </row>
    <row r="178" spans="1:14">
      <c r="G178" s="664"/>
      <c r="K178" s="664"/>
      <c r="L178" s="664"/>
      <c r="N178" s="664"/>
    </row>
    <row r="179" spans="1:14">
      <c r="A179" s="530" t="s">
        <v>27</v>
      </c>
      <c r="B179" s="530"/>
      <c r="C179" s="531"/>
      <c r="D179" s="532"/>
      <c r="E179" s="533"/>
      <c r="F179" s="534"/>
      <c r="G179" s="535"/>
      <c r="H179" s="535"/>
      <c r="I179" s="535"/>
      <c r="J179" s="535"/>
      <c r="K179" s="535"/>
      <c r="L179" s="535"/>
      <c r="M179" s="535"/>
      <c r="N179" s="535"/>
    </row>
    <row r="180" spans="1:14" ht="6" customHeight="1">
      <c r="A180" s="530"/>
      <c r="B180" s="530"/>
      <c r="C180" s="531"/>
      <c r="D180" s="532"/>
      <c r="E180" s="533"/>
      <c r="F180" s="534"/>
      <c r="G180" s="535"/>
      <c r="H180" s="535"/>
      <c r="I180" s="535"/>
      <c r="J180" s="535"/>
      <c r="K180" s="535"/>
      <c r="L180" s="535"/>
      <c r="M180" s="535"/>
      <c r="N180" s="535"/>
    </row>
    <row r="181" spans="1:14">
      <c r="A181" s="526" t="s">
        <v>28</v>
      </c>
      <c r="B181" s="526" t="s">
        <v>29</v>
      </c>
      <c r="D181" s="536" t="s">
        <v>31</v>
      </c>
      <c r="I181" s="527"/>
      <c r="J181" s="527"/>
      <c r="K181" s="527"/>
      <c r="L181" s="527"/>
      <c r="M181" s="527"/>
      <c r="N181" s="527"/>
    </row>
    <row r="182" spans="1:14">
      <c r="A182" s="526" t="s">
        <v>14</v>
      </c>
      <c r="B182" s="526" t="s">
        <v>32</v>
      </c>
      <c r="D182" s="536" t="s">
        <v>34</v>
      </c>
      <c r="I182" s="527"/>
      <c r="J182" s="527"/>
      <c r="K182" s="527"/>
      <c r="L182" s="527"/>
      <c r="M182" s="527"/>
      <c r="N182" s="527"/>
    </row>
    <row r="183" spans="1:14">
      <c r="A183" s="526" t="s">
        <v>35</v>
      </c>
      <c r="B183" s="526" t="s">
        <v>36</v>
      </c>
      <c r="D183" s="537" t="s">
        <v>121</v>
      </c>
      <c r="I183" s="527"/>
      <c r="J183" s="527"/>
      <c r="K183" s="527"/>
      <c r="L183" s="527"/>
      <c r="M183" s="527"/>
      <c r="N183" s="527"/>
    </row>
    <row r="184" spans="1:14">
      <c r="A184" s="526" t="s">
        <v>37</v>
      </c>
      <c r="B184" s="526" t="s">
        <v>38</v>
      </c>
      <c r="D184" s="307" t="s">
        <v>40</v>
      </c>
      <c r="I184" s="527"/>
      <c r="J184" s="527"/>
      <c r="K184" s="527"/>
      <c r="L184" s="527"/>
      <c r="M184" s="527"/>
      <c r="N184" s="527"/>
    </row>
    <row r="185" spans="1:14">
      <c r="I185" s="527"/>
      <c r="J185" s="527"/>
      <c r="K185" s="527"/>
      <c r="L185" s="527"/>
      <c r="M185" s="527"/>
      <c r="N185" s="527"/>
    </row>
  </sheetData>
  <sheetProtection algorithmName="SHA-512" hashValue="s7eMp5Jm/okiXc8wBkzZYFVIVDm6WqP5wySc8y5f70znD5uHeYh3blHLBlbw4KSdnDt7FjKR0lWs1J4dxkfH3Q==" saltValue="ckfbcOFaEMBtGFMtsKazPw==" spinCount="100000" sheet="1" objects="1" scenarios="1" formatColumns="0" formatRows="0" autoFilter="0"/>
  <autoFilter ref="A9:N177" xr:uid="{00000000-0009-0000-0000-000007000000}"/>
  <mergeCells count="3">
    <mergeCell ref="F3:G3"/>
    <mergeCell ref="B7:C8"/>
    <mergeCell ref="E5:J6"/>
  </mergeCells>
  <phoneticPr fontId="105" type="noConversion"/>
  <conditionalFormatting sqref="B7">
    <cfRule type="expression" dxfId="22" priority="4">
      <formula>B7&lt;&gt;""</formula>
    </cfRule>
  </conditionalFormatting>
  <conditionalFormatting sqref="E5">
    <cfRule type="expression" dxfId="21" priority="7">
      <formula>$E$5&lt;&gt;""</formula>
    </cfRule>
  </conditionalFormatting>
  <conditionalFormatting sqref="K1:N1">
    <cfRule type="expression" dxfId="20" priority="3">
      <formula>$K$1&lt;&gt;""</formula>
    </cfRule>
  </conditionalFormatting>
  <pageMargins left="0.70866141732283472" right="0.70866141732283472" top="0.78740157480314965" bottom="0.78740157480314965" header="0" footer="0.31496062992125984"/>
  <pageSetup paperSize="9" scale="54" fitToHeight="0" orientation="portrait" r:id="rId1"/>
  <headerFooter>
    <oddFooter>&amp;LPreisblätter&amp;C&amp;A&amp;R&amp;P - &amp;N</oddFooter>
  </headerFooter>
  <ignoredErrors>
    <ignoredError sqref="A23:A49 A84:A90 A122:A13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  <pageSetUpPr fitToPage="1"/>
  </sheetPr>
  <dimension ref="A1:O802"/>
  <sheetViews>
    <sheetView zoomScaleNormal="100" workbookViewId="0">
      <selection activeCell="I28" sqref="I28"/>
    </sheetView>
  </sheetViews>
  <sheetFormatPr baseColWidth="10" defaultColWidth="11.42578125" defaultRowHeight="12"/>
  <cols>
    <col min="1" max="1" width="5.7109375" style="5" customWidth="1"/>
    <col min="2" max="2" width="13.42578125" style="5" customWidth="1"/>
    <col min="3" max="3" width="9.85546875" style="1" customWidth="1"/>
    <col min="4" max="4" width="11.85546875" style="1" customWidth="1"/>
    <col min="5" max="5" width="16.85546875" style="1" bestFit="1" customWidth="1"/>
    <col min="6" max="6" width="6.85546875" style="1" customWidth="1"/>
    <col min="7" max="7" width="12" style="1" customWidth="1"/>
    <col min="8" max="8" width="8.7109375" style="1" customWidth="1"/>
    <col min="9" max="9" width="9.42578125" style="1" customWidth="1"/>
    <col min="10" max="10" width="12.5703125" style="1" bestFit="1" customWidth="1"/>
    <col min="11" max="11" width="13.140625" style="102" bestFit="1" customWidth="1"/>
    <col min="12" max="254" width="11.42578125" style="1"/>
    <col min="255" max="255" width="5.7109375" style="1" customWidth="1"/>
    <col min="256" max="256" width="14.140625" style="1" customWidth="1"/>
    <col min="257" max="257" width="15.42578125" style="1" customWidth="1"/>
    <col min="258" max="258" width="11.85546875" style="1" customWidth="1"/>
    <col min="259" max="259" width="8.85546875" style="1" customWidth="1"/>
    <col min="260" max="260" width="6.42578125" style="1" customWidth="1"/>
    <col min="261" max="261" width="10.42578125" style="1" customWidth="1"/>
    <col min="262" max="262" width="11.7109375" style="1" customWidth="1"/>
    <col min="263" max="263" width="5.5703125" style="1" customWidth="1"/>
    <col min="264" max="264" width="6.85546875" style="1" customWidth="1"/>
    <col min="265" max="265" width="7.7109375" style="1" bestFit="1" customWidth="1"/>
    <col min="266" max="266" width="9.140625" style="1" customWidth="1"/>
    <col min="267" max="510" width="11.42578125" style="1"/>
    <col min="511" max="511" width="5.7109375" style="1" customWidth="1"/>
    <col min="512" max="512" width="14.140625" style="1" customWidth="1"/>
    <col min="513" max="513" width="15.42578125" style="1" customWidth="1"/>
    <col min="514" max="514" width="11.85546875" style="1" customWidth="1"/>
    <col min="515" max="515" width="8.85546875" style="1" customWidth="1"/>
    <col min="516" max="516" width="6.42578125" style="1" customWidth="1"/>
    <col min="517" max="517" width="10.42578125" style="1" customWidth="1"/>
    <col min="518" max="518" width="11.7109375" style="1" customWidth="1"/>
    <col min="519" max="519" width="5.5703125" style="1" customWidth="1"/>
    <col min="520" max="520" width="6.85546875" style="1" customWidth="1"/>
    <col min="521" max="521" width="7.7109375" style="1" bestFit="1" customWidth="1"/>
    <col min="522" max="522" width="9.140625" style="1" customWidth="1"/>
    <col min="523" max="766" width="11.42578125" style="1"/>
    <col min="767" max="767" width="5.7109375" style="1" customWidth="1"/>
    <col min="768" max="768" width="14.140625" style="1" customWidth="1"/>
    <col min="769" max="769" width="15.42578125" style="1" customWidth="1"/>
    <col min="770" max="770" width="11.85546875" style="1" customWidth="1"/>
    <col min="771" max="771" width="8.85546875" style="1" customWidth="1"/>
    <col min="772" max="772" width="6.42578125" style="1" customWidth="1"/>
    <col min="773" max="773" width="10.42578125" style="1" customWidth="1"/>
    <col min="774" max="774" width="11.7109375" style="1" customWidth="1"/>
    <col min="775" max="775" width="5.5703125" style="1" customWidth="1"/>
    <col min="776" max="776" width="6.85546875" style="1" customWidth="1"/>
    <col min="777" max="777" width="7.7109375" style="1" bestFit="1" customWidth="1"/>
    <col min="778" max="778" width="9.140625" style="1" customWidth="1"/>
    <col min="779" max="1022" width="11.42578125" style="1"/>
    <col min="1023" max="1023" width="5.7109375" style="1" customWidth="1"/>
    <col min="1024" max="1024" width="14.140625" style="1" customWidth="1"/>
    <col min="1025" max="1025" width="15.42578125" style="1" customWidth="1"/>
    <col min="1026" max="1026" width="11.85546875" style="1" customWidth="1"/>
    <col min="1027" max="1027" width="8.85546875" style="1" customWidth="1"/>
    <col min="1028" max="1028" width="6.42578125" style="1" customWidth="1"/>
    <col min="1029" max="1029" width="10.42578125" style="1" customWidth="1"/>
    <col min="1030" max="1030" width="11.7109375" style="1" customWidth="1"/>
    <col min="1031" max="1031" width="5.5703125" style="1" customWidth="1"/>
    <col min="1032" max="1032" width="6.85546875" style="1" customWidth="1"/>
    <col min="1033" max="1033" width="7.7109375" style="1" bestFit="1" customWidth="1"/>
    <col min="1034" max="1034" width="9.140625" style="1" customWidth="1"/>
    <col min="1035" max="1278" width="11.42578125" style="1"/>
    <col min="1279" max="1279" width="5.7109375" style="1" customWidth="1"/>
    <col min="1280" max="1280" width="14.140625" style="1" customWidth="1"/>
    <col min="1281" max="1281" width="15.42578125" style="1" customWidth="1"/>
    <col min="1282" max="1282" width="11.85546875" style="1" customWidth="1"/>
    <col min="1283" max="1283" width="8.85546875" style="1" customWidth="1"/>
    <col min="1284" max="1284" width="6.42578125" style="1" customWidth="1"/>
    <col min="1285" max="1285" width="10.42578125" style="1" customWidth="1"/>
    <col min="1286" max="1286" width="11.7109375" style="1" customWidth="1"/>
    <col min="1287" max="1287" width="5.5703125" style="1" customWidth="1"/>
    <col min="1288" max="1288" width="6.85546875" style="1" customWidth="1"/>
    <col min="1289" max="1289" width="7.7109375" style="1" bestFit="1" customWidth="1"/>
    <col min="1290" max="1290" width="9.140625" style="1" customWidth="1"/>
    <col min="1291" max="1534" width="11.42578125" style="1"/>
    <col min="1535" max="1535" width="5.7109375" style="1" customWidth="1"/>
    <col min="1536" max="1536" width="14.140625" style="1" customWidth="1"/>
    <col min="1537" max="1537" width="15.42578125" style="1" customWidth="1"/>
    <col min="1538" max="1538" width="11.85546875" style="1" customWidth="1"/>
    <col min="1539" max="1539" width="8.85546875" style="1" customWidth="1"/>
    <col min="1540" max="1540" width="6.42578125" style="1" customWidth="1"/>
    <col min="1541" max="1541" width="10.42578125" style="1" customWidth="1"/>
    <col min="1542" max="1542" width="11.7109375" style="1" customWidth="1"/>
    <col min="1543" max="1543" width="5.5703125" style="1" customWidth="1"/>
    <col min="1544" max="1544" width="6.85546875" style="1" customWidth="1"/>
    <col min="1545" max="1545" width="7.7109375" style="1" bestFit="1" customWidth="1"/>
    <col min="1546" max="1546" width="9.140625" style="1" customWidth="1"/>
    <col min="1547" max="1790" width="11.42578125" style="1"/>
    <col min="1791" max="1791" width="5.7109375" style="1" customWidth="1"/>
    <col min="1792" max="1792" width="14.140625" style="1" customWidth="1"/>
    <col min="1793" max="1793" width="15.42578125" style="1" customWidth="1"/>
    <col min="1794" max="1794" width="11.85546875" style="1" customWidth="1"/>
    <col min="1795" max="1795" width="8.85546875" style="1" customWidth="1"/>
    <col min="1796" max="1796" width="6.42578125" style="1" customWidth="1"/>
    <col min="1797" max="1797" width="10.42578125" style="1" customWidth="1"/>
    <col min="1798" max="1798" width="11.7109375" style="1" customWidth="1"/>
    <col min="1799" max="1799" width="5.5703125" style="1" customWidth="1"/>
    <col min="1800" max="1800" width="6.85546875" style="1" customWidth="1"/>
    <col min="1801" max="1801" width="7.7109375" style="1" bestFit="1" customWidth="1"/>
    <col min="1802" max="1802" width="9.140625" style="1" customWidth="1"/>
    <col min="1803" max="2046" width="11.42578125" style="1"/>
    <col min="2047" max="2047" width="5.7109375" style="1" customWidth="1"/>
    <col min="2048" max="2048" width="14.140625" style="1" customWidth="1"/>
    <col min="2049" max="2049" width="15.42578125" style="1" customWidth="1"/>
    <col min="2050" max="2050" width="11.85546875" style="1" customWidth="1"/>
    <col min="2051" max="2051" width="8.85546875" style="1" customWidth="1"/>
    <col min="2052" max="2052" width="6.42578125" style="1" customWidth="1"/>
    <col min="2053" max="2053" width="10.42578125" style="1" customWidth="1"/>
    <col min="2054" max="2054" width="11.7109375" style="1" customWidth="1"/>
    <col min="2055" max="2055" width="5.5703125" style="1" customWidth="1"/>
    <col min="2056" max="2056" width="6.85546875" style="1" customWidth="1"/>
    <col min="2057" max="2057" width="7.7109375" style="1" bestFit="1" customWidth="1"/>
    <col min="2058" max="2058" width="9.140625" style="1" customWidth="1"/>
    <col min="2059" max="2302" width="11.42578125" style="1"/>
    <col min="2303" max="2303" width="5.7109375" style="1" customWidth="1"/>
    <col min="2304" max="2304" width="14.140625" style="1" customWidth="1"/>
    <col min="2305" max="2305" width="15.42578125" style="1" customWidth="1"/>
    <col min="2306" max="2306" width="11.85546875" style="1" customWidth="1"/>
    <col min="2307" max="2307" width="8.85546875" style="1" customWidth="1"/>
    <col min="2308" max="2308" width="6.42578125" style="1" customWidth="1"/>
    <col min="2309" max="2309" width="10.42578125" style="1" customWidth="1"/>
    <col min="2310" max="2310" width="11.7109375" style="1" customWidth="1"/>
    <col min="2311" max="2311" width="5.5703125" style="1" customWidth="1"/>
    <col min="2312" max="2312" width="6.85546875" style="1" customWidth="1"/>
    <col min="2313" max="2313" width="7.7109375" style="1" bestFit="1" customWidth="1"/>
    <col min="2314" max="2314" width="9.140625" style="1" customWidth="1"/>
    <col min="2315" max="2558" width="11.42578125" style="1"/>
    <col min="2559" max="2559" width="5.7109375" style="1" customWidth="1"/>
    <col min="2560" max="2560" width="14.140625" style="1" customWidth="1"/>
    <col min="2561" max="2561" width="15.42578125" style="1" customWidth="1"/>
    <col min="2562" max="2562" width="11.85546875" style="1" customWidth="1"/>
    <col min="2563" max="2563" width="8.85546875" style="1" customWidth="1"/>
    <col min="2564" max="2564" width="6.42578125" style="1" customWidth="1"/>
    <col min="2565" max="2565" width="10.42578125" style="1" customWidth="1"/>
    <col min="2566" max="2566" width="11.7109375" style="1" customWidth="1"/>
    <col min="2567" max="2567" width="5.5703125" style="1" customWidth="1"/>
    <col min="2568" max="2568" width="6.85546875" style="1" customWidth="1"/>
    <col min="2569" max="2569" width="7.7109375" style="1" bestFit="1" customWidth="1"/>
    <col min="2570" max="2570" width="9.140625" style="1" customWidth="1"/>
    <col min="2571" max="2814" width="11.42578125" style="1"/>
    <col min="2815" max="2815" width="5.7109375" style="1" customWidth="1"/>
    <col min="2816" max="2816" width="14.140625" style="1" customWidth="1"/>
    <col min="2817" max="2817" width="15.42578125" style="1" customWidth="1"/>
    <col min="2818" max="2818" width="11.85546875" style="1" customWidth="1"/>
    <col min="2819" max="2819" width="8.85546875" style="1" customWidth="1"/>
    <col min="2820" max="2820" width="6.42578125" style="1" customWidth="1"/>
    <col min="2821" max="2821" width="10.42578125" style="1" customWidth="1"/>
    <col min="2822" max="2822" width="11.7109375" style="1" customWidth="1"/>
    <col min="2823" max="2823" width="5.5703125" style="1" customWidth="1"/>
    <col min="2824" max="2824" width="6.85546875" style="1" customWidth="1"/>
    <col min="2825" max="2825" width="7.7109375" style="1" bestFit="1" customWidth="1"/>
    <col min="2826" max="2826" width="9.140625" style="1" customWidth="1"/>
    <col min="2827" max="3070" width="11.42578125" style="1"/>
    <col min="3071" max="3071" width="5.7109375" style="1" customWidth="1"/>
    <col min="3072" max="3072" width="14.140625" style="1" customWidth="1"/>
    <col min="3073" max="3073" width="15.42578125" style="1" customWidth="1"/>
    <col min="3074" max="3074" width="11.85546875" style="1" customWidth="1"/>
    <col min="3075" max="3075" width="8.85546875" style="1" customWidth="1"/>
    <col min="3076" max="3076" width="6.42578125" style="1" customWidth="1"/>
    <col min="3077" max="3077" width="10.42578125" style="1" customWidth="1"/>
    <col min="3078" max="3078" width="11.7109375" style="1" customWidth="1"/>
    <col min="3079" max="3079" width="5.5703125" style="1" customWidth="1"/>
    <col min="3080" max="3080" width="6.85546875" style="1" customWidth="1"/>
    <col min="3081" max="3081" width="7.7109375" style="1" bestFit="1" customWidth="1"/>
    <col min="3082" max="3082" width="9.140625" style="1" customWidth="1"/>
    <col min="3083" max="3326" width="11.42578125" style="1"/>
    <col min="3327" max="3327" width="5.7109375" style="1" customWidth="1"/>
    <col min="3328" max="3328" width="14.140625" style="1" customWidth="1"/>
    <col min="3329" max="3329" width="15.42578125" style="1" customWidth="1"/>
    <col min="3330" max="3330" width="11.85546875" style="1" customWidth="1"/>
    <col min="3331" max="3331" width="8.85546875" style="1" customWidth="1"/>
    <col min="3332" max="3332" width="6.42578125" style="1" customWidth="1"/>
    <col min="3333" max="3333" width="10.42578125" style="1" customWidth="1"/>
    <col min="3334" max="3334" width="11.7109375" style="1" customWidth="1"/>
    <col min="3335" max="3335" width="5.5703125" style="1" customWidth="1"/>
    <col min="3336" max="3336" width="6.85546875" style="1" customWidth="1"/>
    <col min="3337" max="3337" width="7.7109375" style="1" bestFit="1" customWidth="1"/>
    <col min="3338" max="3338" width="9.140625" style="1" customWidth="1"/>
    <col min="3339" max="3582" width="11.42578125" style="1"/>
    <col min="3583" max="3583" width="5.7109375" style="1" customWidth="1"/>
    <col min="3584" max="3584" width="14.140625" style="1" customWidth="1"/>
    <col min="3585" max="3585" width="15.42578125" style="1" customWidth="1"/>
    <col min="3586" max="3586" width="11.85546875" style="1" customWidth="1"/>
    <col min="3587" max="3587" width="8.85546875" style="1" customWidth="1"/>
    <col min="3588" max="3588" width="6.42578125" style="1" customWidth="1"/>
    <col min="3589" max="3589" width="10.42578125" style="1" customWidth="1"/>
    <col min="3590" max="3590" width="11.7109375" style="1" customWidth="1"/>
    <col min="3591" max="3591" width="5.5703125" style="1" customWidth="1"/>
    <col min="3592" max="3592" width="6.85546875" style="1" customWidth="1"/>
    <col min="3593" max="3593" width="7.7109375" style="1" bestFit="1" customWidth="1"/>
    <col min="3594" max="3594" width="9.140625" style="1" customWidth="1"/>
    <col min="3595" max="3838" width="11.42578125" style="1"/>
    <col min="3839" max="3839" width="5.7109375" style="1" customWidth="1"/>
    <col min="3840" max="3840" width="14.140625" style="1" customWidth="1"/>
    <col min="3841" max="3841" width="15.42578125" style="1" customWidth="1"/>
    <col min="3842" max="3842" width="11.85546875" style="1" customWidth="1"/>
    <col min="3843" max="3843" width="8.85546875" style="1" customWidth="1"/>
    <col min="3844" max="3844" width="6.42578125" style="1" customWidth="1"/>
    <col min="3845" max="3845" width="10.42578125" style="1" customWidth="1"/>
    <col min="3846" max="3846" width="11.7109375" style="1" customWidth="1"/>
    <col min="3847" max="3847" width="5.5703125" style="1" customWidth="1"/>
    <col min="3848" max="3848" width="6.85546875" style="1" customWidth="1"/>
    <col min="3849" max="3849" width="7.7109375" style="1" bestFit="1" customWidth="1"/>
    <col min="3850" max="3850" width="9.140625" style="1" customWidth="1"/>
    <col min="3851" max="4094" width="11.42578125" style="1"/>
    <col min="4095" max="4095" width="5.7109375" style="1" customWidth="1"/>
    <col min="4096" max="4096" width="14.140625" style="1" customWidth="1"/>
    <col min="4097" max="4097" width="15.42578125" style="1" customWidth="1"/>
    <col min="4098" max="4098" width="11.85546875" style="1" customWidth="1"/>
    <col min="4099" max="4099" width="8.85546875" style="1" customWidth="1"/>
    <col min="4100" max="4100" width="6.42578125" style="1" customWidth="1"/>
    <col min="4101" max="4101" width="10.42578125" style="1" customWidth="1"/>
    <col min="4102" max="4102" width="11.7109375" style="1" customWidth="1"/>
    <col min="4103" max="4103" width="5.5703125" style="1" customWidth="1"/>
    <col min="4104" max="4104" width="6.85546875" style="1" customWidth="1"/>
    <col min="4105" max="4105" width="7.7109375" style="1" bestFit="1" customWidth="1"/>
    <col min="4106" max="4106" width="9.140625" style="1" customWidth="1"/>
    <col min="4107" max="4350" width="11.42578125" style="1"/>
    <col min="4351" max="4351" width="5.7109375" style="1" customWidth="1"/>
    <col min="4352" max="4352" width="14.140625" style="1" customWidth="1"/>
    <col min="4353" max="4353" width="15.42578125" style="1" customWidth="1"/>
    <col min="4354" max="4354" width="11.85546875" style="1" customWidth="1"/>
    <col min="4355" max="4355" width="8.85546875" style="1" customWidth="1"/>
    <col min="4356" max="4356" width="6.42578125" style="1" customWidth="1"/>
    <col min="4357" max="4357" width="10.42578125" style="1" customWidth="1"/>
    <col min="4358" max="4358" width="11.7109375" style="1" customWidth="1"/>
    <col min="4359" max="4359" width="5.5703125" style="1" customWidth="1"/>
    <col min="4360" max="4360" width="6.85546875" style="1" customWidth="1"/>
    <col min="4361" max="4361" width="7.7109375" style="1" bestFit="1" customWidth="1"/>
    <col min="4362" max="4362" width="9.140625" style="1" customWidth="1"/>
    <col min="4363" max="4606" width="11.42578125" style="1"/>
    <col min="4607" max="4607" width="5.7109375" style="1" customWidth="1"/>
    <col min="4608" max="4608" width="14.140625" style="1" customWidth="1"/>
    <col min="4609" max="4609" width="15.42578125" style="1" customWidth="1"/>
    <col min="4610" max="4610" width="11.85546875" style="1" customWidth="1"/>
    <col min="4611" max="4611" width="8.85546875" style="1" customWidth="1"/>
    <col min="4612" max="4612" width="6.42578125" style="1" customWidth="1"/>
    <col min="4613" max="4613" width="10.42578125" style="1" customWidth="1"/>
    <col min="4614" max="4614" width="11.7109375" style="1" customWidth="1"/>
    <col min="4615" max="4615" width="5.5703125" style="1" customWidth="1"/>
    <col min="4616" max="4616" width="6.85546875" style="1" customWidth="1"/>
    <col min="4617" max="4617" width="7.7109375" style="1" bestFit="1" customWidth="1"/>
    <col min="4618" max="4618" width="9.140625" style="1" customWidth="1"/>
    <col min="4619" max="4862" width="11.42578125" style="1"/>
    <col min="4863" max="4863" width="5.7109375" style="1" customWidth="1"/>
    <col min="4864" max="4864" width="14.140625" style="1" customWidth="1"/>
    <col min="4865" max="4865" width="15.42578125" style="1" customWidth="1"/>
    <col min="4866" max="4866" width="11.85546875" style="1" customWidth="1"/>
    <col min="4867" max="4867" width="8.85546875" style="1" customWidth="1"/>
    <col min="4868" max="4868" width="6.42578125" style="1" customWidth="1"/>
    <col min="4869" max="4869" width="10.42578125" style="1" customWidth="1"/>
    <col min="4870" max="4870" width="11.7109375" style="1" customWidth="1"/>
    <col min="4871" max="4871" width="5.5703125" style="1" customWidth="1"/>
    <col min="4872" max="4872" width="6.85546875" style="1" customWidth="1"/>
    <col min="4873" max="4873" width="7.7109375" style="1" bestFit="1" customWidth="1"/>
    <col min="4874" max="4874" width="9.140625" style="1" customWidth="1"/>
    <col min="4875" max="5118" width="11.42578125" style="1"/>
    <col min="5119" max="5119" width="5.7109375" style="1" customWidth="1"/>
    <col min="5120" max="5120" width="14.140625" style="1" customWidth="1"/>
    <col min="5121" max="5121" width="15.42578125" style="1" customWidth="1"/>
    <col min="5122" max="5122" width="11.85546875" style="1" customWidth="1"/>
    <col min="5123" max="5123" width="8.85546875" style="1" customWidth="1"/>
    <col min="5124" max="5124" width="6.42578125" style="1" customWidth="1"/>
    <col min="5125" max="5125" width="10.42578125" style="1" customWidth="1"/>
    <col min="5126" max="5126" width="11.7109375" style="1" customWidth="1"/>
    <col min="5127" max="5127" width="5.5703125" style="1" customWidth="1"/>
    <col min="5128" max="5128" width="6.85546875" style="1" customWidth="1"/>
    <col min="5129" max="5129" width="7.7109375" style="1" bestFit="1" customWidth="1"/>
    <col min="5130" max="5130" width="9.140625" style="1" customWidth="1"/>
    <col min="5131" max="5374" width="11.42578125" style="1"/>
    <col min="5375" max="5375" width="5.7109375" style="1" customWidth="1"/>
    <col min="5376" max="5376" width="14.140625" style="1" customWidth="1"/>
    <col min="5377" max="5377" width="15.42578125" style="1" customWidth="1"/>
    <col min="5378" max="5378" width="11.85546875" style="1" customWidth="1"/>
    <col min="5379" max="5379" width="8.85546875" style="1" customWidth="1"/>
    <col min="5380" max="5380" width="6.42578125" style="1" customWidth="1"/>
    <col min="5381" max="5381" width="10.42578125" style="1" customWidth="1"/>
    <col min="5382" max="5382" width="11.7109375" style="1" customWidth="1"/>
    <col min="5383" max="5383" width="5.5703125" style="1" customWidth="1"/>
    <col min="5384" max="5384" width="6.85546875" style="1" customWidth="1"/>
    <col min="5385" max="5385" width="7.7109375" style="1" bestFit="1" customWidth="1"/>
    <col min="5386" max="5386" width="9.140625" style="1" customWidth="1"/>
    <col min="5387" max="5630" width="11.42578125" style="1"/>
    <col min="5631" max="5631" width="5.7109375" style="1" customWidth="1"/>
    <col min="5632" max="5632" width="14.140625" style="1" customWidth="1"/>
    <col min="5633" max="5633" width="15.42578125" style="1" customWidth="1"/>
    <col min="5634" max="5634" width="11.85546875" style="1" customWidth="1"/>
    <col min="5635" max="5635" width="8.85546875" style="1" customWidth="1"/>
    <col min="5636" max="5636" width="6.42578125" style="1" customWidth="1"/>
    <col min="5637" max="5637" width="10.42578125" style="1" customWidth="1"/>
    <col min="5638" max="5638" width="11.7109375" style="1" customWidth="1"/>
    <col min="5639" max="5639" width="5.5703125" style="1" customWidth="1"/>
    <col min="5640" max="5640" width="6.85546875" style="1" customWidth="1"/>
    <col min="5641" max="5641" width="7.7109375" style="1" bestFit="1" customWidth="1"/>
    <col min="5642" max="5642" width="9.140625" style="1" customWidth="1"/>
    <col min="5643" max="5886" width="11.42578125" style="1"/>
    <col min="5887" max="5887" width="5.7109375" style="1" customWidth="1"/>
    <col min="5888" max="5888" width="14.140625" style="1" customWidth="1"/>
    <col min="5889" max="5889" width="15.42578125" style="1" customWidth="1"/>
    <col min="5890" max="5890" width="11.85546875" style="1" customWidth="1"/>
    <col min="5891" max="5891" width="8.85546875" style="1" customWidth="1"/>
    <col min="5892" max="5892" width="6.42578125" style="1" customWidth="1"/>
    <col min="5893" max="5893" width="10.42578125" style="1" customWidth="1"/>
    <col min="5894" max="5894" width="11.7109375" style="1" customWidth="1"/>
    <col min="5895" max="5895" width="5.5703125" style="1" customWidth="1"/>
    <col min="5896" max="5896" width="6.85546875" style="1" customWidth="1"/>
    <col min="5897" max="5897" width="7.7109375" style="1" bestFit="1" customWidth="1"/>
    <col min="5898" max="5898" width="9.140625" style="1" customWidth="1"/>
    <col min="5899" max="6142" width="11.42578125" style="1"/>
    <col min="6143" max="6143" width="5.7109375" style="1" customWidth="1"/>
    <col min="6144" max="6144" width="14.140625" style="1" customWidth="1"/>
    <col min="6145" max="6145" width="15.42578125" style="1" customWidth="1"/>
    <col min="6146" max="6146" width="11.85546875" style="1" customWidth="1"/>
    <col min="6147" max="6147" width="8.85546875" style="1" customWidth="1"/>
    <col min="6148" max="6148" width="6.42578125" style="1" customWidth="1"/>
    <col min="6149" max="6149" width="10.42578125" style="1" customWidth="1"/>
    <col min="6150" max="6150" width="11.7109375" style="1" customWidth="1"/>
    <col min="6151" max="6151" width="5.5703125" style="1" customWidth="1"/>
    <col min="6152" max="6152" width="6.85546875" style="1" customWidth="1"/>
    <col min="6153" max="6153" width="7.7109375" style="1" bestFit="1" customWidth="1"/>
    <col min="6154" max="6154" width="9.140625" style="1" customWidth="1"/>
    <col min="6155" max="6398" width="11.42578125" style="1"/>
    <col min="6399" max="6399" width="5.7109375" style="1" customWidth="1"/>
    <col min="6400" max="6400" width="14.140625" style="1" customWidth="1"/>
    <col min="6401" max="6401" width="15.42578125" style="1" customWidth="1"/>
    <col min="6402" max="6402" width="11.85546875" style="1" customWidth="1"/>
    <col min="6403" max="6403" width="8.85546875" style="1" customWidth="1"/>
    <col min="6404" max="6404" width="6.42578125" style="1" customWidth="1"/>
    <col min="6405" max="6405" width="10.42578125" style="1" customWidth="1"/>
    <col min="6406" max="6406" width="11.7109375" style="1" customWidth="1"/>
    <col min="6407" max="6407" width="5.5703125" style="1" customWidth="1"/>
    <col min="6408" max="6408" width="6.85546875" style="1" customWidth="1"/>
    <col min="6409" max="6409" width="7.7109375" style="1" bestFit="1" customWidth="1"/>
    <col min="6410" max="6410" width="9.140625" style="1" customWidth="1"/>
    <col min="6411" max="6654" width="11.42578125" style="1"/>
    <col min="6655" max="6655" width="5.7109375" style="1" customWidth="1"/>
    <col min="6656" max="6656" width="14.140625" style="1" customWidth="1"/>
    <col min="6657" max="6657" width="15.42578125" style="1" customWidth="1"/>
    <col min="6658" max="6658" width="11.85546875" style="1" customWidth="1"/>
    <col min="6659" max="6659" width="8.85546875" style="1" customWidth="1"/>
    <col min="6660" max="6660" width="6.42578125" style="1" customWidth="1"/>
    <col min="6661" max="6661" width="10.42578125" style="1" customWidth="1"/>
    <col min="6662" max="6662" width="11.7109375" style="1" customWidth="1"/>
    <col min="6663" max="6663" width="5.5703125" style="1" customWidth="1"/>
    <col min="6664" max="6664" width="6.85546875" style="1" customWidth="1"/>
    <col min="6665" max="6665" width="7.7109375" style="1" bestFit="1" customWidth="1"/>
    <col min="6666" max="6666" width="9.140625" style="1" customWidth="1"/>
    <col min="6667" max="6910" width="11.42578125" style="1"/>
    <col min="6911" max="6911" width="5.7109375" style="1" customWidth="1"/>
    <col min="6912" max="6912" width="14.140625" style="1" customWidth="1"/>
    <col min="6913" max="6913" width="15.42578125" style="1" customWidth="1"/>
    <col min="6914" max="6914" width="11.85546875" style="1" customWidth="1"/>
    <col min="6915" max="6915" width="8.85546875" style="1" customWidth="1"/>
    <col min="6916" max="6916" width="6.42578125" style="1" customWidth="1"/>
    <col min="6917" max="6917" width="10.42578125" style="1" customWidth="1"/>
    <col min="6918" max="6918" width="11.7109375" style="1" customWidth="1"/>
    <col min="6919" max="6919" width="5.5703125" style="1" customWidth="1"/>
    <col min="6920" max="6920" width="6.85546875" style="1" customWidth="1"/>
    <col min="6921" max="6921" width="7.7109375" style="1" bestFit="1" customWidth="1"/>
    <col min="6922" max="6922" width="9.140625" style="1" customWidth="1"/>
    <col min="6923" max="7166" width="11.42578125" style="1"/>
    <col min="7167" max="7167" width="5.7109375" style="1" customWidth="1"/>
    <col min="7168" max="7168" width="14.140625" style="1" customWidth="1"/>
    <col min="7169" max="7169" width="15.42578125" style="1" customWidth="1"/>
    <col min="7170" max="7170" width="11.85546875" style="1" customWidth="1"/>
    <col min="7171" max="7171" width="8.85546875" style="1" customWidth="1"/>
    <col min="7172" max="7172" width="6.42578125" style="1" customWidth="1"/>
    <col min="7173" max="7173" width="10.42578125" style="1" customWidth="1"/>
    <col min="7174" max="7174" width="11.7109375" style="1" customWidth="1"/>
    <col min="7175" max="7175" width="5.5703125" style="1" customWidth="1"/>
    <col min="7176" max="7176" width="6.85546875" style="1" customWidth="1"/>
    <col min="7177" max="7177" width="7.7109375" style="1" bestFit="1" customWidth="1"/>
    <col min="7178" max="7178" width="9.140625" style="1" customWidth="1"/>
    <col min="7179" max="7422" width="11.42578125" style="1"/>
    <col min="7423" max="7423" width="5.7109375" style="1" customWidth="1"/>
    <col min="7424" max="7424" width="14.140625" style="1" customWidth="1"/>
    <col min="7425" max="7425" width="15.42578125" style="1" customWidth="1"/>
    <col min="7426" max="7426" width="11.85546875" style="1" customWidth="1"/>
    <col min="7427" max="7427" width="8.85546875" style="1" customWidth="1"/>
    <col min="7428" max="7428" width="6.42578125" style="1" customWidth="1"/>
    <col min="7429" max="7429" width="10.42578125" style="1" customWidth="1"/>
    <col min="7430" max="7430" width="11.7109375" style="1" customWidth="1"/>
    <col min="7431" max="7431" width="5.5703125" style="1" customWidth="1"/>
    <col min="7432" max="7432" width="6.85546875" style="1" customWidth="1"/>
    <col min="7433" max="7433" width="7.7109375" style="1" bestFit="1" customWidth="1"/>
    <col min="7434" max="7434" width="9.140625" style="1" customWidth="1"/>
    <col min="7435" max="7678" width="11.42578125" style="1"/>
    <col min="7679" max="7679" width="5.7109375" style="1" customWidth="1"/>
    <col min="7680" max="7680" width="14.140625" style="1" customWidth="1"/>
    <col min="7681" max="7681" width="15.42578125" style="1" customWidth="1"/>
    <col min="7682" max="7682" width="11.85546875" style="1" customWidth="1"/>
    <col min="7683" max="7683" width="8.85546875" style="1" customWidth="1"/>
    <col min="7684" max="7684" width="6.42578125" style="1" customWidth="1"/>
    <col min="7685" max="7685" width="10.42578125" style="1" customWidth="1"/>
    <col min="7686" max="7686" width="11.7109375" style="1" customWidth="1"/>
    <col min="7687" max="7687" width="5.5703125" style="1" customWidth="1"/>
    <col min="7688" max="7688" width="6.85546875" style="1" customWidth="1"/>
    <col min="7689" max="7689" width="7.7109375" style="1" bestFit="1" customWidth="1"/>
    <col min="7690" max="7690" width="9.140625" style="1" customWidth="1"/>
    <col min="7691" max="7934" width="11.42578125" style="1"/>
    <col min="7935" max="7935" width="5.7109375" style="1" customWidth="1"/>
    <col min="7936" max="7936" width="14.140625" style="1" customWidth="1"/>
    <col min="7937" max="7937" width="15.42578125" style="1" customWidth="1"/>
    <col min="7938" max="7938" width="11.85546875" style="1" customWidth="1"/>
    <col min="7939" max="7939" width="8.85546875" style="1" customWidth="1"/>
    <col min="7940" max="7940" width="6.42578125" style="1" customWidth="1"/>
    <col min="7941" max="7941" width="10.42578125" style="1" customWidth="1"/>
    <col min="7942" max="7942" width="11.7109375" style="1" customWidth="1"/>
    <col min="7943" max="7943" width="5.5703125" style="1" customWidth="1"/>
    <col min="7944" max="7944" width="6.85546875" style="1" customWidth="1"/>
    <col min="7945" max="7945" width="7.7109375" style="1" bestFit="1" customWidth="1"/>
    <col min="7946" max="7946" width="9.140625" style="1" customWidth="1"/>
    <col min="7947" max="8190" width="11.42578125" style="1"/>
    <col min="8191" max="8191" width="5.7109375" style="1" customWidth="1"/>
    <col min="8192" max="8192" width="14.140625" style="1" customWidth="1"/>
    <col min="8193" max="8193" width="15.42578125" style="1" customWidth="1"/>
    <col min="8194" max="8194" width="11.85546875" style="1" customWidth="1"/>
    <col min="8195" max="8195" width="8.85546875" style="1" customWidth="1"/>
    <col min="8196" max="8196" width="6.42578125" style="1" customWidth="1"/>
    <col min="8197" max="8197" width="10.42578125" style="1" customWidth="1"/>
    <col min="8198" max="8198" width="11.7109375" style="1" customWidth="1"/>
    <col min="8199" max="8199" width="5.5703125" style="1" customWidth="1"/>
    <col min="8200" max="8200" width="6.85546875" style="1" customWidth="1"/>
    <col min="8201" max="8201" width="7.7109375" style="1" bestFit="1" customWidth="1"/>
    <col min="8202" max="8202" width="9.140625" style="1" customWidth="1"/>
    <col min="8203" max="8446" width="11.42578125" style="1"/>
    <col min="8447" max="8447" width="5.7109375" style="1" customWidth="1"/>
    <col min="8448" max="8448" width="14.140625" style="1" customWidth="1"/>
    <col min="8449" max="8449" width="15.42578125" style="1" customWidth="1"/>
    <col min="8450" max="8450" width="11.85546875" style="1" customWidth="1"/>
    <col min="8451" max="8451" width="8.85546875" style="1" customWidth="1"/>
    <col min="8452" max="8452" width="6.42578125" style="1" customWidth="1"/>
    <col min="8453" max="8453" width="10.42578125" style="1" customWidth="1"/>
    <col min="8454" max="8454" width="11.7109375" style="1" customWidth="1"/>
    <col min="8455" max="8455" width="5.5703125" style="1" customWidth="1"/>
    <col min="8456" max="8456" width="6.85546875" style="1" customWidth="1"/>
    <col min="8457" max="8457" width="7.7109375" style="1" bestFit="1" customWidth="1"/>
    <col min="8458" max="8458" width="9.140625" style="1" customWidth="1"/>
    <col min="8459" max="8702" width="11.42578125" style="1"/>
    <col min="8703" max="8703" width="5.7109375" style="1" customWidth="1"/>
    <col min="8704" max="8704" width="14.140625" style="1" customWidth="1"/>
    <col min="8705" max="8705" width="15.42578125" style="1" customWidth="1"/>
    <col min="8706" max="8706" width="11.85546875" style="1" customWidth="1"/>
    <col min="8707" max="8707" width="8.85546875" style="1" customWidth="1"/>
    <col min="8708" max="8708" width="6.42578125" style="1" customWidth="1"/>
    <col min="8709" max="8709" width="10.42578125" style="1" customWidth="1"/>
    <col min="8710" max="8710" width="11.7109375" style="1" customWidth="1"/>
    <col min="8711" max="8711" width="5.5703125" style="1" customWidth="1"/>
    <col min="8712" max="8712" width="6.85546875" style="1" customWidth="1"/>
    <col min="8713" max="8713" width="7.7109375" style="1" bestFit="1" customWidth="1"/>
    <col min="8714" max="8714" width="9.140625" style="1" customWidth="1"/>
    <col min="8715" max="8958" width="11.42578125" style="1"/>
    <col min="8959" max="8959" width="5.7109375" style="1" customWidth="1"/>
    <col min="8960" max="8960" width="14.140625" style="1" customWidth="1"/>
    <col min="8961" max="8961" width="15.42578125" style="1" customWidth="1"/>
    <col min="8962" max="8962" width="11.85546875" style="1" customWidth="1"/>
    <col min="8963" max="8963" width="8.85546875" style="1" customWidth="1"/>
    <col min="8964" max="8964" width="6.42578125" style="1" customWidth="1"/>
    <col min="8965" max="8965" width="10.42578125" style="1" customWidth="1"/>
    <col min="8966" max="8966" width="11.7109375" style="1" customWidth="1"/>
    <col min="8967" max="8967" width="5.5703125" style="1" customWidth="1"/>
    <col min="8968" max="8968" width="6.85546875" style="1" customWidth="1"/>
    <col min="8969" max="8969" width="7.7109375" style="1" bestFit="1" customWidth="1"/>
    <col min="8970" max="8970" width="9.140625" style="1" customWidth="1"/>
    <col min="8971" max="9214" width="11.42578125" style="1"/>
    <col min="9215" max="9215" width="5.7109375" style="1" customWidth="1"/>
    <col min="9216" max="9216" width="14.140625" style="1" customWidth="1"/>
    <col min="9217" max="9217" width="15.42578125" style="1" customWidth="1"/>
    <col min="9218" max="9218" width="11.85546875" style="1" customWidth="1"/>
    <col min="9219" max="9219" width="8.85546875" style="1" customWidth="1"/>
    <col min="9220" max="9220" width="6.42578125" style="1" customWidth="1"/>
    <col min="9221" max="9221" width="10.42578125" style="1" customWidth="1"/>
    <col min="9222" max="9222" width="11.7109375" style="1" customWidth="1"/>
    <col min="9223" max="9223" width="5.5703125" style="1" customWidth="1"/>
    <col min="9224" max="9224" width="6.85546875" style="1" customWidth="1"/>
    <col min="9225" max="9225" width="7.7109375" style="1" bestFit="1" customWidth="1"/>
    <col min="9226" max="9226" width="9.140625" style="1" customWidth="1"/>
    <col min="9227" max="9470" width="11.42578125" style="1"/>
    <col min="9471" max="9471" width="5.7109375" style="1" customWidth="1"/>
    <col min="9472" max="9472" width="14.140625" style="1" customWidth="1"/>
    <col min="9473" max="9473" width="15.42578125" style="1" customWidth="1"/>
    <col min="9474" max="9474" width="11.85546875" style="1" customWidth="1"/>
    <col min="9475" max="9475" width="8.85546875" style="1" customWidth="1"/>
    <col min="9476" max="9476" width="6.42578125" style="1" customWidth="1"/>
    <col min="9477" max="9477" width="10.42578125" style="1" customWidth="1"/>
    <col min="9478" max="9478" width="11.7109375" style="1" customWidth="1"/>
    <col min="9479" max="9479" width="5.5703125" style="1" customWidth="1"/>
    <col min="9480" max="9480" width="6.85546875" style="1" customWidth="1"/>
    <col min="9481" max="9481" width="7.7109375" style="1" bestFit="1" customWidth="1"/>
    <col min="9482" max="9482" width="9.140625" style="1" customWidth="1"/>
    <col min="9483" max="9726" width="11.42578125" style="1"/>
    <col min="9727" max="9727" width="5.7109375" style="1" customWidth="1"/>
    <col min="9728" max="9728" width="14.140625" style="1" customWidth="1"/>
    <col min="9729" max="9729" width="15.42578125" style="1" customWidth="1"/>
    <col min="9730" max="9730" width="11.85546875" style="1" customWidth="1"/>
    <col min="9731" max="9731" width="8.85546875" style="1" customWidth="1"/>
    <col min="9732" max="9732" width="6.42578125" style="1" customWidth="1"/>
    <col min="9733" max="9733" width="10.42578125" style="1" customWidth="1"/>
    <col min="9734" max="9734" width="11.7109375" style="1" customWidth="1"/>
    <col min="9735" max="9735" width="5.5703125" style="1" customWidth="1"/>
    <col min="9736" max="9736" width="6.85546875" style="1" customWidth="1"/>
    <col min="9737" max="9737" width="7.7109375" style="1" bestFit="1" customWidth="1"/>
    <col min="9738" max="9738" width="9.140625" style="1" customWidth="1"/>
    <col min="9739" max="9982" width="11.42578125" style="1"/>
    <col min="9983" max="9983" width="5.7109375" style="1" customWidth="1"/>
    <col min="9984" max="9984" width="14.140625" style="1" customWidth="1"/>
    <col min="9985" max="9985" width="15.42578125" style="1" customWidth="1"/>
    <col min="9986" max="9986" width="11.85546875" style="1" customWidth="1"/>
    <col min="9987" max="9987" width="8.85546875" style="1" customWidth="1"/>
    <col min="9988" max="9988" width="6.42578125" style="1" customWidth="1"/>
    <col min="9989" max="9989" width="10.42578125" style="1" customWidth="1"/>
    <col min="9990" max="9990" width="11.7109375" style="1" customWidth="1"/>
    <col min="9991" max="9991" width="5.5703125" style="1" customWidth="1"/>
    <col min="9992" max="9992" width="6.85546875" style="1" customWidth="1"/>
    <col min="9993" max="9993" width="7.7109375" style="1" bestFit="1" customWidth="1"/>
    <col min="9994" max="9994" width="9.140625" style="1" customWidth="1"/>
    <col min="9995" max="10238" width="11.42578125" style="1"/>
    <col min="10239" max="10239" width="5.7109375" style="1" customWidth="1"/>
    <col min="10240" max="10240" width="14.140625" style="1" customWidth="1"/>
    <col min="10241" max="10241" width="15.42578125" style="1" customWidth="1"/>
    <col min="10242" max="10242" width="11.85546875" style="1" customWidth="1"/>
    <col min="10243" max="10243" width="8.85546875" style="1" customWidth="1"/>
    <col min="10244" max="10244" width="6.42578125" style="1" customWidth="1"/>
    <col min="10245" max="10245" width="10.42578125" style="1" customWidth="1"/>
    <col min="10246" max="10246" width="11.7109375" style="1" customWidth="1"/>
    <col min="10247" max="10247" width="5.5703125" style="1" customWidth="1"/>
    <col min="10248" max="10248" width="6.85546875" style="1" customWidth="1"/>
    <col min="10249" max="10249" width="7.7109375" style="1" bestFit="1" customWidth="1"/>
    <col min="10250" max="10250" width="9.140625" style="1" customWidth="1"/>
    <col min="10251" max="10494" width="11.42578125" style="1"/>
    <col min="10495" max="10495" width="5.7109375" style="1" customWidth="1"/>
    <col min="10496" max="10496" width="14.140625" style="1" customWidth="1"/>
    <col min="10497" max="10497" width="15.42578125" style="1" customWidth="1"/>
    <col min="10498" max="10498" width="11.85546875" style="1" customWidth="1"/>
    <col min="10499" max="10499" width="8.85546875" style="1" customWidth="1"/>
    <col min="10500" max="10500" width="6.42578125" style="1" customWidth="1"/>
    <col min="10501" max="10501" width="10.42578125" style="1" customWidth="1"/>
    <col min="10502" max="10502" width="11.7109375" style="1" customWidth="1"/>
    <col min="10503" max="10503" width="5.5703125" style="1" customWidth="1"/>
    <col min="10504" max="10504" width="6.85546875" style="1" customWidth="1"/>
    <col min="10505" max="10505" width="7.7109375" style="1" bestFit="1" customWidth="1"/>
    <col min="10506" max="10506" width="9.140625" style="1" customWidth="1"/>
    <col min="10507" max="10750" width="11.42578125" style="1"/>
    <col min="10751" max="10751" width="5.7109375" style="1" customWidth="1"/>
    <col min="10752" max="10752" width="14.140625" style="1" customWidth="1"/>
    <col min="10753" max="10753" width="15.42578125" style="1" customWidth="1"/>
    <col min="10754" max="10754" width="11.85546875" style="1" customWidth="1"/>
    <col min="10755" max="10755" width="8.85546875" style="1" customWidth="1"/>
    <col min="10756" max="10756" width="6.42578125" style="1" customWidth="1"/>
    <col min="10757" max="10757" width="10.42578125" style="1" customWidth="1"/>
    <col min="10758" max="10758" width="11.7109375" style="1" customWidth="1"/>
    <col min="10759" max="10759" width="5.5703125" style="1" customWidth="1"/>
    <col min="10760" max="10760" width="6.85546875" style="1" customWidth="1"/>
    <col min="10761" max="10761" width="7.7109375" style="1" bestFit="1" customWidth="1"/>
    <col min="10762" max="10762" width="9.140625" style="1" customWidth="1"/>
    <col min="10763" max="11006" width="11.42578125" style="1"/>
    <col min="11007" max="11007" width="5.7109375" style="1" customWidth="1"/>
    <col min="11008" max="11008" width="14.140625" style="1" customWidth="1"/>
    <col min="11009" max="11009" width="15.42578125" style="1" customWidth="1"/>
    <col min="11010" max="11010" width="11.85546875" style="1" customWidth="1"/>
    <col min="11011" max="11011" width="8.85546875" style="1" customWidth="1"/>
    <col min="11012" max="11012" width="6.42578125" style="1" customWidth="1"/>
    <col min="11013" max="11013" width="10.42578125" style="1" customWidth="1"/>
    <col min="11014" max="11014" width="11.7109375" style="1" customWidth="1"/>
    <col min="11015" max="11015" width="5.5703125" style="1" customWidth="1"/>
    <col min="11016" max="11016" width="6.85546875" style="1" customWidth="1"/>
    <col min="11017" max="11017" width="7.7109375" style="1" bestFit="1" customWidth="1"/>
    <col min="11018" max="11018" width="9.140625" style="1" customWidth="1"/>
    <col min="11019" max="11262" width="11.42578125" style="1"/>
    <col min="11263" max="11263" width="5.7109375" style="1" customWidth="1"/>
    <col min="11264" max="11264" width="14.140625" style="1" customWidth="1"/>
    <col min="11265" max="11265" width="15.42578125" style="1" customWidth="1"/>
    <col min="11266" max="11266" width="11.85546875" style="1" customWidth="1"/>
    <col min="11267" max="11267" width="8.85546875" style="1" customWidth="1"/>
    <col min="11268" max="11268" width="6.42578125" style="1" customWidth="1"/>
    <col min="11269" max="11269" width="10.42578125" style="1" customWidth="1"/>
    <col min="11270" max="11270" width="11.7109375" style="1" customWidth="1"/>
    <col min="11271" max="11271" width="5.5703125" style="1" customWidth="1"/>
    <col min="11272" max="11272" width="6.85546875" style="1" customWidth="1"/>
    <col min="11273" max="11273" width="7.7109375" style="1" bestFit="1" customWidth="1"/>
    <col min="11274" max="11274" width="9.140625" style="1" customWidth="1"/>
    <col min="11275" max="11518" width="11.42578125" style="1"/>
    <col min="11519" max="11519" width="5.7109375" style="1" customWidth="1"/>
    <col min="11520" max="11520" width="14.140625" style="1" customWidth="1"/>
    <col min="11521" max="11521" width="15.42578125" style="1" customWidth="1"/>
    <col min="11522" max="11522" width="11.85546875" style="1" customWidth="1"/>
    <col min="11523" max="11523" width="8.85546875" style="1" customWidth="1"/>
    <col min="11524" max="11524" width="6.42578125" style="1" customWidth="1"/>
    <col min="11525" max="11525" width="10.42578125" style="1" customWidth="1"/>
    <col min="11526" max="11526" width="11.7109375" style="1" customWidth="1"/>
    <col min="11527" max="11527" width="5.5703125" style="1" customWidth="1"/>
    <col min="11528" max="11528" width="6.85546875" style="1" customWidth="1"/>
    <col min="11529" max="11529" width="7.7109375" style="1" bestFit="1" customWidth="1"/>
    <col min="11530" max="11530" width="9.140625" style="1" customWidth="1"/>
    <col min="11531" max="11774" width="11.42578125" style="1"/>
    <col min="11775" max="11775" width="5.7109375" style="1" customWidth="1"/>
    <col min="11776" max="11776" width="14.140625" style="1" customWidth="1"/>
    <col min="11777" max="11777" width="15.42578125" style="1" customWidth="1"/>
    <col min="11778" max="11778" width="11.85546875" style="1" customWidth="1"/>
    <col min="11779" max="11779" width="8.85546875" style="1" customWidth="1"/>
    <col min="11780" max="11780" width="6.42578125" style="1" customWidth="1"/>
    <col min="11781" max="11781" width="10.42578125" style="1" customWidth="1"/>
    <col min="11782" max="11782" width="11.7109375" style="1" customWidth="1"/>
    <col min="11783" max="11783" width="5.5703125" style="1" customWidth="1"/>
    <col min="11784" max="11784" width="6.85546875" style="1" customWidth="1"/>
    <col min="11785" max="11785" width="7.7109375" style="1" bestFit="1" customWidth="1"/>
    <col min="11786" max="11786" width="9.140625" style="1" customWidth="1"/>
    <col min="11787" max="12030" width="11.42578125" style="1"/>
    <col min="12031" max="12031" width="5.7109375" style="1" customWidth="1"/>
    <col min="12032" max="12032" width="14.140625" style="1" customWidth="1"/>
    <col min="12033" max="12033" width="15.42578125" style="1" customWidth="1"/>
    <col min="12034" max="12034" width="11.85546875" style="1" customWidth="1"/>
    <col min="12035" max="12035" width="8.85546875" style="1" customWidth="1"/>
    <col min="12036" max="12036" width="6.42578125" style="1" customWidth="1"/>
    <col min="12037" max="12037" width="10.42578125" style="1" customWidth="1"/>
    <col min="12038" max="12038" width="11.7109375" style="1" customWidth="1"/>
    <col min="12039" max="12039" width="5.5703125" style="1" customWidth="1"/>
    <col min="12040" max="12040" width="6.85546875" style="1" customWidth="1"/>
    <col min="12041" max="12041" width="7.7109375" style="1" bestFit="1" customWidth="1"/>
    <col min="12042" max="12042" width="9.140625" style="1" customWidth="1"/>
    <col min="12043" max="12286" width="11.42578125" style="1"/>
    <col min="12287" max="12287" width="5.7109375" style="1" customWidth="1"/>
    <col min="12288" max="12288" width="14.140625" style="1" customWidth="1"/>
    <col min="12289" max="12289" width="15.42578125" style="1" customWidth="1"/>
    <col min="12290" max="12290" width="11.85546875" style="1" customWidth="1"/>
    <col min="12291" max="12291" width="8.85546875" style="1" customWidth="1"/>
    <col min="12292" max="12292" width="6.42578125" style="1" customWidth="1"/>
    <col min="12293" max="12293" width="10.42578125" style="1" customWidth="1"/>
    <col min="12294" max="12294" width="11.7109375" style="1" customWidth="1"/>
    <col min="12295" max="12295" width="5.5703125" style="1" customWidth="1"/>
    <col min="12296" max="12296" width="6.85546875" style="1" customWidth="1"/>
    <col min="12297" max="12297" width="7.7109375" style="1" bestFit="1" customWidth="1"/>
    <col min="12298" max="12298" width="9.140625" style="1" customWidth="1"/>
    <col min="12299" max="12542" width="11.42578125" style="1"/>
    <col min="12543" max="12543" width="5.7109375" style="1" customWidth="1"/>
    <col min="12544" max="12544" width="14.140625" style="1" customWidth="1"/>
    <col min="12545" max="12545" width="15.42578125" style="1" customWidth="1"/>
    <col min="12546" max="12546" width="11.85546875" style="1" customWidth="1"/>
    <col min="12547" max="12547" width="8.85546875" style="1" customWidth="1"/>
    <col min="12548" max="12548" width="6.42578125" style="1" customWidth="1"/>
    <col min="12549" max="12549" width="10.42578125" style="1" customWidth="1"/>
    <col min="12550" max="12550" width="11.7109375" style="1" customWidth="1"/>
    <col min="12551" max="12551" width="5.5703125" style="1" customWidth="1"/>
    <col min="12552" max="12552" width="6.85546875" style="1" customWidth="1"/>
    <col min="12553" max="12553" width="7.7109375" style="1" bestFit="1" customWidth="1"/>
    <col min="12554" max="12554" width="9.140625" style="1" customWidth="1"/>
    <col min="12555" max="12798" width="11.42578125" style="1"/>
    <col min="12799" max="12799" width="5.7109375" style="1" customWidth="1"/>
    <col min="12800" max="12800" width="14.140625" style="1" customWidth="1"/>
    <col min="12801" max="12801" width="15.42578125" style="1" customWidth="1"/>
    <col min="12802" max="12802" width="11.85546875" style="1" customWidth="1"/>
    <col min="12803" max="12803" width="8.85546875" style="1" customWidth="1"/>
    <col min="12804" max="12804" width="6.42578125" style="1" customWidth="1"/>
    <col min="12805" max="12805" width="10.42578125" style="1" customWidth="1"/>
    <col min="12806" max="12806" width="11.7109375" style="1" customWidth="1"/>
    <col min="12807" max="12807" width="5.5703125" style="1" customWidth="1"/>
    <col min="12808" max="12808" width="6.85546875" style="1" customWidth="1"/>
    <col min="12809" max="12809" width="7.7109375" style="1" bestFit="1" customWidth="1"/>
    <col min="12810" max="12810" width="9.140625" style="1" customWidth="1"/>
    <col min="12811" max="13054" width="11.42578125" style="1"/>
    <col min="13055" max="13055" width="5.7109375" style="1" customWidth="1"/>
    <col min="13056" max="13056" width="14.140625" style="1" customWidth="1"/>
    <col min="13057" max="13057" width="15.42578125" style="1" customWidth="1"/>
    <col min="13058" max="13058" width="11.85546875" style="1" customWidth="1"/>
    <col min="13059" max="13059" width="8.85546875" style="1" customWidth="1"/>
    <col min="13060" max="13060" width="6.42578125" style="1" customWidth="1"/>
    <col min="13061" max="13061" width="10.42578125" style="1" customWidth="1"/>
    <col min="13062" max="13062" width="11.7109375" style="1" customWidth="1"/>
    <col min="13063" max="13063" width="5.5703125" style="1" customWidth="1"/>
    <col min="13064" max="13064" width="6.85546875" style="1" customWidth="1"/>
    <col min="13065" max="13065" width="7.7109375" style="1" bestFit="1" customWidth="1"/>
    <col min="13066" max="13066" width="9.140625" style="1" customWidth="1"/>
    <col min="13067" max="13310" width="11.42578125" style="1"/>
    <col min="13311" max="13311" width="5.7109375" style="1" customWidth="1"/>
    <col min="13312" max="13312" width="14.140625" style="1" customWidth="1"/>
    <col min="13313" max="13313" width="15.42578125" style="1" customWidth="1"/>
    <col min="13314" max="13314" width="11.85546875" style="1" customWidth="1"/>
    <col min="13315" max="13315" width="8.85546875" style="1" customWidth="1"/>
    <col min="13316" max="13316" width="6.42578125" style="1" customWidth="1"/>
    <col min="13317" max="13317" width="10.42578125" style="1" customWidth="1"/>
    <col min="13318" max="13318" width="11.7109375" style="1" customWidth="1"/>
    <col min="13319" max="13319" width="5.5703125" style="1" customWidth="1"/>
    <col min="13320" max="13320" width="6.85546875" style="1" customWidth="1"/>
    <col min="13321" max="13321" width="7.7109375" style="1" bestFit="1" customWidth="1"/>
    <col min="13322" max="13322" width="9.140625" style="1" customWidth="1"/>
    <col min="13323" max="13566" width="11.42578125" style="1"/>
    <col min="13567" max="13567" width="5.7109375" style="1" customWidth="1"/>
    <col min="13568" max="13568" width="14.140625" style="1" customWidth="1"/>
    <col min="13569" max="13569" width="15.42578125" style="1" customWidth="1"/>
    <col min="13570" max="13570" width="11.85546875" style="1" customWidth="1"/>
    <col min="13571" max="13571" width="8.85546875" style="1" customWidth="1"/>
    <col min="13572" max="13572" width="6.42578125" style="1" customWidth="1"/>
    <col min="13573" max="13573" width="10.42578125" style="1" customWidth="1"/>
    <col min="13574" max="13574" width="11.7109375" style="1" customWidth="1"/>
    <col min="13575" max="13575" width="5.5703125" style="1" customWidth="1"/>
    <col min="13576" max="13576" width="6.85546875" style="1" customWidth="1"/>
    <col min="13577" max="13577" width="7.7109375" style="1" bestFit="1" customWidth="1"/>
    <col min="13578" max="13578" width="9.140625" style="1" customWidth="1"/>
    <col min="13579" max="13822" width="11.42578125" style="1"/>
    <col min="13823" max="13823" width="5.7109375" style="1" customWidth="1"/>
    <col min="13824" max="13824" width="14.140625" style="1" customWidth="1"/>
    <col min="13825" max="13825" width="15.42578125" style="1" customWidth="1"/>
    <col min="13826" max="13826" width="11.85546875" style="1" customWidth="1"/>
    <col min="13827" max="13827" width="8.85546875" style="1" customWidth="1"/>
    <col min="13828" max="13828" width="6.42578125" style="1" customWidth="1"/>
    <col min="13829" max="13829" width="10.42578125" style="1" customWidth="1"/>
    <col min="13830" max="13830" width="11.7109375" style="1" customWidth="1"/>
    <col min="13831" max="13831" width="5.5703125" style="1" customWidth="1"/>
    <col min="13832" max="13832" width="6.85546875" style="1" customWidth="1"/>
    <col min="13833" max="13833" width="7.7109375" style="1" bestFit="1" customWidth="1"/>
    <col min="13834" max="13834" width="9.140625" style="1" customWidth="1"/>
    <col min="13835" max="14078" width="11.42578125" style="1"/>
    <col min="14079" max="14079" width="5.7109375" style="1" customWidth="1"/>
    <col min="14080" max="14080" width="14.140625" style="1" customWidth="1"/>
    <col min="14081" max="14081" width="15.42578125" style="1" customWidth="1"/>
    <col min="14082" max="14082" width="11.85546875" style="1" customWidth="1"/>
    <col min="14083" max="14083" width="8.85546875" style="1" customWidth="1"/>
    <col min="14084" max="14084" width="6.42578125" style="1" customWidth="1"/>
    <col min="14085" max="14085" width="10.42578125" style="1" customWidth="1"/>
    <col min="14086" max="14086" width="11.7109375" style="1" customWidth="1"/>
    <col min="14087" max="14087" width="5.5703125" style="1" customWidth="1"/>
    <col min="14088" max="14088" width="6.85546875" style="1" customWidth="1"/>
    <col min="14089" max="14089" width="7.7109375" style="1" bestFit="1" customWidth="1"/>
    <col min="14090" max="14090" width="9.140625" style="1" customWidth="1"/>
    <col min="14091" max="14334" width="11.42578125" style="1"/>
    <col min="14335" max="14335" width="5.7109375" style="1" customWidth="1"/>
    <col min="14336" max="14336" width="14.140625" style="1" customWidth="1"/>
    <col min="14337" max="14337" width="15.42578125" style="1" customWidth="1"/>
    <col min="14338" max="14338" width="11.85546875" style="1" customWidth="1"/>
    <col min="14339" max="14339" width="8.85546875" style="1" customWidth="1"/>
    <col min="14340" max="14340" width="6.42578125" style="1" customWidth="1"/>
    <col min="14341" max="14341" width="10.42578125" style="1" customWidth="1"/>
    <col min="14342" max="14342" width="11.7109375" style="1" customWidth="1"/>
    <col min="14343" max="14343" width="5.5703125" style="1" customWidth="1"/>
    <col min="14344" max="14344" width="6.85546875" style="1" customWidth="1"/>
    <col min="14345" max="14345" width="7.7109375" style="1" bestFit="1" customWidth="1"/>
    <col min="14346" max="14346" width="9.140625" style="1" customWidth="1"/>
    <col min="14347" max="14590" width="11.42578125" style="1"/>
    <col min="14591" max="14591" width="5.7109375" style="1" customWidth="1"/>
    <col min="14592" max="14592" width="14.140625" style="1" customWidth="1"/>
    <col min="14593" max="14593" width="15.42578125" style="1" customWidth="1"/>
    <col min="14594" max="14594" width="11.85546875" style="1" customWidth="1"/>
    <col min="14595" max="14595" width="8.85546875" style="1" customWidth="1"/>
    <col min="14596" max="14596" width="6.42578125" style="1" customWidth="1"/>
    <col min="14597" max="14597" width="10.42578125" style="1" customWidth="1"/>
    <col min="14598" max="14598" width="11.7109375" style="1" customWidth="1"/>
    <col min="14599" max="14599" width="5.5703125" style="1" customWidth="1"/>
    <col min="14600" max="14600" width="6.85546875" style="1" customWidth="1"/>
    <col min="14601" max="14601" width="7.7109375" style="1" bestFit="1" customWidth="1"/>
    <col min="14602" max="14602" width="9.140625" style="1" customWidth="1"/>
    <col min="14603" max="14846" width="11.42578125" style="1"/>
    <col min="14847" max="14847" width="5.7109375" style="1" customWidth="1"/>
    <col min="14848" max="14848" width="14.140625" style="1" customWidth="1"/>
    <col min="14849" max="14849" width="15.42578125" style="1" customWidth="1"/>
    <col min="14850" max="14850" width="11.85546875" style="1" customWidth="1"/>
    <col min="14851" max="14851" width="8.85546875" style="1" customWidth="1"/>
    <col min="14852" max="14852" width="6.42578125" style="1" customWidth="1"/>
    <col min="14853" max="14853" width="10.42578125" style="1" customWidth="1"/>
    <col min="14854" max="14854" width="11.7109375" style="1" customWidth="1"/>
    <col min="14855" max="14855" width="5.5703125" style="1" customWidth="1"/>
    <col min="14856" max="14856" width="6.85546875" style="1" customWidth="1"/>
    <col min="14857" max="14857" width="7.7109375" style="1" bestFit="1" customWidth="1"/>
    <col min="14858" max="14858" width="9.140625" style="1" customWidth="1"/>
    <col min="14859" max="15102" width="11.42578125" style="1"/>
    <col min="15103" max="15103" width="5.7109375" style="1" customWidth="1"/>
    <col min="15104" max="15104" width="14.140625" style="1" customWidth="1"/>
    <col min="15105" max="15105" width="15.42578125" style="1" customWidth="1"/>
    <col min="15106" max="15106" width="11.85546875" style="1" customWidth="1"/>
    <col min="15107" max="15107" width="8.85546875" style="1" customWidth="1"/>
    <col min="15108" max="15108" width="6.42578125" style="1" customWidth="1"/>
    <col min="15109" max="15109" width="10.42578125" style="1" customWidth="1"/>
    <col min="15110" max="15110" width="11.7109375" style="1" customWidth="1"/>
    <col min="15111" max="15111" width="5.5703125" style="1" customWidth="1"/>
    <col min="15112" max="15112" width="6.85546875" style="1" customWidth="1"/>
    <col min="15113" max="15113" width="7.7109375" style="1" bestFit="1" customWidth="1"/>
    <col min="15114" max="15114" width="9.140625" style="1" customWidth="1"/>
    <col min="15115" max="15358" width="11.42578125" style="1"/>
    <col min="15359" max="15359" width="5.7109375" style="1" customWidth="1"/>
    <col min="15360" max="15360" width="14.140625" style="1" customWidth="1"/>
    <col min="15361" max="15361" width="15.42578125" style="1" customWidth="1"/>
    <col min="15362" max="15362" width="11.85546875" style="1" customWidth="1"/>
    <col min="15363" max="15363" width="8.85546875" style="1" customWidth="1"/>
    <col min="15364" max="15364" width="6.42578125" style="1" customWidth="1"/>
    <col min="15365" max="15365" width="10.42578125" style="1" customWidth="1"/>
    <col min="15366" max="15366" width="11.7109375" style="1" customWidth="1"/>
    <col min="15367" max="15367" width="5.5703125" style="1" customWidth="1"/>
    <col min="15368" max="15368" width="6.85546875" style="1" customWidth="1"/>
    <col min="15369" max="15369" width="7.7109375" style="1" bestFit="1" customWidth="1"/>
    <col min="15370" max="15370" width="9.140625" style="1" customWidth="1"/>
    <col min="15371" max="15614" width="11.42578125" style="1"/>
    <col min="15615" max="15615" width="5.7109375" style="1" customWidth="1"/>
    <col min="15616" max="15616" width="14.140625" style="1" customWidth="1"/>
    <col min="15617" max="15617" width="15.42578125" style="1" customWidth="1"/>
    <col min="15618" max="15618" width="11.85546875" style="1" customWidth="1"/>
    <col min="15619" max="15619" width="8.85546875" style="1" customWidth="1"/>
    <col min="15620" max="15620" width="6.42578125" style="1" customWidth="1"/>
    <col min="15621" max="15621" width="10.42578125" style="1" customWidth="1"/>
    <col min="15622" max="15622" width="11.7109375" style="1" customWidth="1"/>
    <col min="15623" max="15623" width="5.5703125" style="1" customWidth="1"/>
    <col min="15624" max="15624" width="6.85546875" style="1" customWidth="1"/>
    <col min="15625" max="15625" width="7.7109375" style="1" bestFit="1" customWidth="1"/>
    <col min="15626" max="15626" width="9.140625" style="1" customWidth="1"/>
    <col min="15627" max="15870" width="11.42578125" style="1"/>
    <col min="15871" max="15871" width="5.7109375" style="1" customWidth="1"/>
    <col min="15872" max="15872" width="14.140625" style="1" customWidth="1"/>
    <col min="15873" max="15873" width="15.42578125" style="1" customWidth="1"/>
    <col min="15874" max="15874" width="11.85546875" style="1" customWidth="1"/>
    <col min="15875" max="15875" width="8.85546875" style="1" customWidth="1"/>
    <col min="15876" max="15876" width="6.42578125" style="1" customWidth="1"/>
    <col min="15877" max="15877" width="10.42578125" style="1" customWidth="1"/>
    <col min="15878" max="15878" width="11.7109375" style="1" customWidth="1"/>
    <col min="15879" max="15879" width="5.5703125" style="1" customWidth="1"/>
    <col min="15880" max="15880" width="6.85546875" style="1" customWidth="1"/>
    <col min="15881" max="15881" width="7.7109375" style="1" bestFit="1" customWidth="1"/>
    <col min="15882" max="15882" width="9.140625" style="1" customWidth="1"/>
    <col min="15883" max="16126" width="11.42578125" style="1"/>
    <col min="16127" max="16127" width="5.7109375" style="1" customWidth="1"/>
    <col min="16128" max="16128" width="14.140625" style="1" customWidth="1"/>
    <col min="16129" max="16129" width="15.42578125" style="1" customWidth="1"/>
    <col min="16130" max="16130" width="11.85546875" style="1" customWidth="1"/>
    <col min="16131" max="16131" width="8.85546875" style="1" customWidth="1"/>
    <col min="16132" max="16132" width="6.42578125" style="1" customWidth="1"/>
    <col min="16133" max="16133" width="10.42578125" style="1" customWidth="1"/>
    <col min="16134" max="16134" width="11.7109375" style="1" customWidth="1"/>
    <col min="16135" max="16135" width="5.5703125" style="1" customWidth="1"/>
    <col min="16136" max="16136" width="6.85546875" style="1" customWidth="1"/>
    <col min="16137" max="16137" width="7.7109375" style="1" bestFit="1" customWidth="1"/>
    <col min="16138" max="16138" width="9.140625" style="1" customWidth="1"/>
    <col min="16139" max="16384" width="11.42578125" style="1"/>
  </cols>
  <sheetData>
    <row r="1" spans="1:11" ht="13.15" customHeight="1">
      <c r="A1" s="11" t="s">
        <v>18</v>
      </c>
      <c r="B1" s="12" t="s">
        <v>110</v>
      </c>
      <c r="C1" s="13"/>
      <c r="D1" s="572" t="s">
        <v>15</v>
      </c>
      <c r="E1" s="443" t="str">
        <f ca="1">LEFT(MID(CELL( "dateiname",A1), FIND("]", CELL("dateiname",A1))+5, 255),1)</f>
        <v>1</v>
      </c>
      <c r="F1" s="573"/>
      <c r="G1" s="574"/>
      <c r="H1" s="431" t="str">
        <f>IF(COUNTA(J17:J29)&lt;&gt;COUNTIF(K17:K29,"&gt;0"),"Das Preisblatt ist nicht vollständig ausgefüllt!","")</f>
        <v>Das Preisblatt ist nicht vollständig ausgefüllt!</v>
      </c>
      <c r="I1" s="432"/>
      <c r="J1" s="432"/>
      <c r="K1" s="433"/>
    </row>
    <row r="2" spans="1:11" ht="13.15" customHeight="1">
      <c r="A2" s="23" t="s">
        <v>20</v>
      </c>
      <c r="B2" s="24" t="s">
        <v>124</v>
      </c>
      <c r="C2" s="25"/>
      <c r="D2" s="572" t="s">
        <v>59</v>
      </c>
      <c r="E2" s="451" t="str">
        <f ca="1">MID(CELL("dateiname",A1),FIND("]",CELL("dateiname",A1))+7,255)</f>
        <v>3 TD</v>
      </c>
      <c r="F2" s="575"/>
      <c r="G2" s="37"/>
      <c r="H2" s="576" t="s">
        <v>13</v>
      </c>
      <c r="I2" s="59"/>
      <c r="J2" s="577"/>
      <c r="K2" s="578">
        <f>K30</f>
        <v>0</v>
      </c>
    </row>
    <row r="3" spans="1:11" ht="13.15" customHeight="1">
      <c r="A3" s="35"/>
      <c r="B3" s="287" t="s">
        <v>125</v>
      </c>
      <c r="C3" s="37"/>
      <c r="D3" s="579" t="s">
        <v>19</v>
      </c>
      <c r="E3" s="580" t="s">
        <v>7</v>
      </c>
      <c r="F3" s="581"/>
      <c r="G3" s="582"/>
      <c r="H3" s="576" t="s">
        <v>11</v>
      </c>
      <c r="I3" s="59"/>
      <c r="J3" s="583"/>
      <c r="K3" s="584">
        <f>J30</f>
        <v>11944.8</v>
      </c>
    </row>
    <row r="4" spans="1:11" ht="13.15" customHeight="1">
      <c r="A4" s="35"/>
      <c r="B4" s="292" t="s">
        <v>127</v>
      </c>
      <c r="C4" s="37"/>
      <c r="D4" s="579" t="s">
        <v>21</v>
      </c>
      <c r="E4" s="585">
        <f>DATUM</f>
        <v>46304</v>
      </c>
      <c r="F4" s="581"/>
      <c r="G4" s="586"/>
      <c r="H4" s="587"/>
      <c r="I4" s="587"/>
      <c r="J4" s="588"/>
      <c r="K4" s="589"/>
    </row>
    <row r="5" spans="1:11" ht="13.15" customHeight="1">
      <c r="A5" s="590"/>
      <c r="B5" s="300" t="s">
        <v>128</v>
      </c>
      <c r="C5" s="591"/>
      <c r="D5" s="579"/>
      <c r="E5" s="585"/>
      <c r="F5" s="581"/>
      <c r="G5" s="595"/>
      <c r="H5" s="596"/>
      <c r="I5" s="596"/>
      <c r="J5" s="597"/>
      <c r="K5" s="598"/>
    </row>
    <row r="6" spans="1:11" ht="13.15" customHeight="1">
      <c r="A6" s="23"/>
      <c r="B6" s="599"/>
      <c r="C6" s="600"/>
      <c r="D6" s="233"/>
      <c r="E6" s="593"/>
      <c r="F6" s="594"/>
      <c r="G6" s="595"/>
      <c r="H6" s="596"/>
      <c r="I6" s="596"/>
      <c r="J6" s="597"/>
      <c r="K6" s="598"/>
    </row>
    <row r="7" spans="1:11" ht="13.15" customHeight="1">
      <c r="A7" s="53" t="s">
        <v>348</v>
      </c>
      <c r="B7" s="54"/>
      <c r="F7" s="55"/>
      <c r="H7" s="55"/>
      <c r="I7" s="55"/>
      <c r="J7" s="55"/>
      <c r="K7" s="56"/>
    </row>
    <row r="8" spans="1:11" s="604" customFormat="1" ht="6.4" customHeight="1">
      <c r="A8" s="602"/>
      <c r="B8" s="603"/>
      <c r="E8" s="605"/>
      <c r="G8" s="605"/>
      <c r="H8" s="605"/>
      <c r="I8" s="605"/>
      <c r="J8" s="605"/>
      <c r="K8" s="606"/>
    </row>
    <row r="9" spans="1:11" s="604" customFormat="1" ht="13.5">
      <c r="A9" s="602" t="s">
        <v>532</v>
      </c>
      <c r="B9" s="603"/>
      <c r="E9" s="605"/>
      <c r="G9" s="605"/>
      <c r="H9" s="605"/>
      <c r="I9" s="605"/>
      <c r="J9" s="605"/>
      <c r="K9" s="606"/>
    </row>
    <row r="10" spans="1:11" s="604" customFormat="1" ht="13.5">
      <c r="A10" s="602" t="s">
        <v>533</v>
      </c>
      <c r="B10" s="603"/>
      <c r="E10" s="605"/>
      <c r="G10" s="605"/>
      <c r="H10" s="605"/>
      <c r="I10" s="605"/>
      <c r="J10" s="605"/>
      <c r="K10" s="606"/>
    </row>
    <row r="11" spans="1:11" s="604" customFormat="1" ht="6.4" customHeight="1">
      <c r="A11" s="602"/>
      <c r="B11" s="603"/>
      <c r="E11" s="605"/>
      <c r="G11" s="605"/>
      <c r="H11" s="605"/>
      <c r="I11" s="605"/>
      <c r="J11" s="605"/>
      <c r="K11" s="606"/>
    </row>
    <row r="12" spans="1:11" ht="13.15" customHeight="1">
      <c r="A12" s="53" t="s">
        <v>349</v>
      </c>
      <c r="B12" s="54"/>
      <c r="F12" s="55"/>
      <c r="H12" s="55"/>
      <c r="I12" s="55"/>
      <c r="J12" s="55"/>
      <c r="K12" s="56"/>
    </row>
    <row r="13" spans="1:11" ht="13.5">
      <c r="A13" s="53" t="s">
        <v>350</v>
      </c>
      <c r="B13" s="54"/>
      <c r="F13" s="55"/>
      <c r="H13" s="55"/>
      <c r="I13" s="55"/>
      <c r="J13" s="55"/>
      <c r="K13" s="56"/>
    </row>
    <row r="14" spans="1:11" ht="13.5">
      <c r="A14" s="607"/>
      <c r="B14" s="608"/>
      <c r="C14" s="45"/>
      <c r="D14" s="608"/>
      <c r="E14" s="45"/>
      <c r="F14" s="609"/>
      <c r="G14" s="45"/>
      <c r="H14" s="609"/>
      <c r="I14" s="609"/>
      <c r="J14" s="609"/>
      <c r="K14" s="610"/>
    </row>
    <row r="15" spans="1:11" s="54" customFormat="1" ht="36">
      <c r="A15" s="374" t="s">
        <v>1</v>
      </c>
      <c r="B15" s="374" t="s">
        <v>531</v>
      </c>
      <c r="C15" s="374" t="s">
        <v>112</v>
      </c>
      <c r="D15" s="611"/>
      <c r="E15" s="612"/>
      <c r="F15" s="613" t="s">
        <v>4</v>
      </c>
      <c r="G15" s="614" t="s">
        <v>536</v>
      </c>
      <c r="H15" s="615" t="s">
        <v>24</v>
      </c>
      <c r="I15" s="616" t="s">
        <v>537</v>
      </c>
      <c r="J15" s="614" t="s">
        <v>351</v>
      </c>
      <c r="K15" s="614" t="s">
        <v>538</v>
      </c>
    </row>
    <row r="16" spans="1:11" s="92" customFormat="1">
      <c r="A16" s="617"/>
      <c r="B16" s="617" t="s">
        <v>352</v>
      </c>
      <c r="C16" s="618" t="s">
        <v>353</v>
      </c>
      <c r="D16" s="618"/>
      <c r="E16" s="618"/>
      <c r="F16" s="618"/>
      <c r="G16" s="618"/>
      <c r="H16" s="618"/>
      <c r="I16" s="618"/>
      <c r="J16" s="618"/>
      <c r="K16" s="619"/>
    </row>
    <row r="17" spans="1:15" ht="16.899999999999999" customHeight="1">
      <c r="A17" s="620">
        <v>1</v>
      </c>
      <c r="B17" s="621" t="s">
        <v>108</v>
      </c>
      <c r="C17" s="885" t="s">
        <v>534</v>
      </c>
      <c r="D17" s="886"/>
      <c r="E17" s="887"/>
      <c r="F17" s="622" t="s">
        <v>109</v>
      </c>
      <c r="G17" s="623">
        <v>40</v>
      </c>
      <c r="H17" s="623">
        <v>128.19999999999999</v>
      </c>
      <c r="I17" s="624"/>
      <c r="J17" s="623">
        <f>G17*H17</f>
        <v>5128</v>
      </c>
      <c r="K17" s="623">
        <f>I17*J17</f>
        <v>0</v>
      </c>
    </row>
    <row r="18" spans="1:15" ht="16.899999999999999" customHeight="1">
      <c r="A18" s="620">
        <v>2</v>
      </c>
      <c r="B18" s="621" t="s">
        <v>108</v>
      </c>
      <c r="C18" s="885" t="s">
        <v>535</v>
      </c>
      <c r="D18" s="886"/>
      <c r="E18" s="887"/>
      <c r="F18" s="622" t="s">
        <v>109</v>
      </c>
      <c r="G18" s="623">
        <v>40</v>
      </c>
      <c r="H18" s="623">
        <v>23.8</v>
      </c>
      <c r="I18" s="624"/>
      <c r="J18" s="623">
        <f>G18*H18</f>
        <v>952</v>
      </c>
      <c r="K18" s="623">
        <f t="shared" ref="K18:K19" si="0">I18*J18</f>
        <v>0</v>
      </c>
    </row>
    <row r="19" spans="1:15" ht="16.899999999999999" customHeight="1">
      <c r="A19" s="620">
        <v>3</v>
      </c>
      <c r="B19" s="621" t="s">
        <v>108</v>
      </c>
      <c r="C19" s="888" t="s">
        <v>71</v>
      </c>
      <c r="D19" s="889"/>
      <c r="E19" s="890"/>
      <c r="F19" s="622" t="s">
        <v>109</v>
      </c>
      <c r="G19" s="623">
        <v>40</v>
      </c>
      <c r="H19" s="623">
        <v>1</v>
      </c>
      <c r="I19" s="624"/>
      <c r="J19" s="623">
        <f t="shared" ref="J19" si="1">G19*H19</f>
        <v>40</v>
      </c>
      <c r="K19" s="623">
        <f t="shared" si="0"/>
        <v>0</v>
      </c>
    </row>
    <row r="20" spans="1:15" s="92" customFormat="1">
      <c r="A20" s="625" t="s">
        <v>72</v>
      </c>
      <c r="B20" s="617" t="s">
        <v>87</v>
      </c>
      <c r="C20" s="618"/>
      <c r="D20" s="618"/>
      <c r="E20" s="618"/>
      <c r="F20" s="618"/>
      <c r="G20" s="618"/>
      <c r="H20" s="618"/>
      <c r="I20" s="626"/>
      <c r="J20" s="627">
        <f>SUM(J17:J19)</f>
        <v>6120</v>
      </c>
      <c r="K20" s="627">
        <f>SUM(K17:K19)</f>
        <v>0</v>
      </c>
    </row>
    <row r="21" spans="1:15" s="92" customFormat="1">
      <c r="A21" s="617"/>
      <c r="B21" s="617" t="s">
        <v>354</v>
      </c>
      <c r="C21" s="618" t="s">
        <v>355</v>
      </c>
      <c r="D21" s="618"/>
      <c r="E21" s="618"/>
      <c r="F21" s="618"/>
      <c r="G21" s="618"/>
      <c r="H21" s="618"/>
      <c r="I21" s="618"/>
      <c r="J21" s="618"/>
      <c r="K21" s="619"/>
    </row>
    <row r="22" spans="1:15" ht="16.899999999999999" customHeight="1">
      <c r="A22" s="620">
        <v>4</v>
      </c>
      <c r="B22" s="621" t="s">
        <v>108</v>
      </c>
      <c r="C22" s="885" t="s">
        <v>534</v>
      </c>
      <c r="D22" s="886"/>
      <c r="E22" s="887"/>
      <c r="F22" s="622" t="s">
        <v>109</v>
      </c>
      <c r="G22" s="623">
        <v>36</v>
      </c>
      <c r="H22" s="623">
        <v>49.2</v>
      </c>
      <c r="I22" s="624"/>
      <c r="J22" s="623">
        <f>G22*H22</f>
        <v>1771.2</v>
      </c>
      <c r="K22" s="623">
        <f>I22*J22</f>
        <v>0</v>
      </c>
    </row>
    <row r="23" spans="1:15" ht="16.899999999999999" customHeight="1">
      <c r="A23" s="620">
        <v>5</v>
      </c>
      <c r="B23" s="621" t="s">
        <v>108</v>
      </c>
      <c r="C23" s="885" t="s">
        <v>535</v>
      </c>
      <c r="D23" s="886"/>
      <c r="E23" s="887"/>
      <c r="F23" s="622" t="s">
        <v>109</v>
      </c>
      <c r="G23" s="623">
        <v>36</v>
      </c>
      <c r="H23" s="623">
        <v>11.8</v>
      </c>
      <c r="I23" s="624"/>
      <c r="J23" s="623">
        <f t="shared" ref="J23" si="2">G23*H23</f>
        <v>424.8</v>
      </c>
      <c r="K23" s="623">
        <f t="shared" ref="K23" si="3">I23*J23</f>
        <v>0</v>
      </c>
    </row>
    <row r="24" spans="1:15" s="92" customFormat="1">
      <c r="A24" s="625" t="s">
        <v>72</v>
      </c>
      <c r="B24" s="617" t="s">
        <v>87</v>
      </c>
      <c r="C24" s="618"/>
      <c r="D24" s="618"/>
      <c r="E24" s="618"/>
      <c r="F24" s="618"/>
      <c r="G24" s="618"/>
      <c r="H24" s="618"/>
      <c r="I24" s="626"/>
      <c r="J24" s="627">
        <f>SUM(J22:J23)</f>
        <v>2196</v>
      </c>
      <c r="K24" s="627">
        <f>SUM(K22:K23)</f>
        <v>0</v>
      </c>
    </row>
    <row r="25" spans="1:15" s="92" customFormat="1">
      <c r="A25" s="617"/>
      <c r="B25" s="617" t="s">
        <v>356</v>
      </c>
      <c r="C25" s="618" t="s">
        <v>357</v>
      </c>
      <c r="D25" s="618"/>
      <c r="E25" s="618"/>
      <c r="F25" s="618"/>
      <c r="G25" s="618"/>
      <c r="H25" s="618"/>
      <c r="I25" s="618"/>
      <c r="J25" s="618"/>
      <c r="K25" s="619"/>
    </row>
    <row r="26" spans="1:15" ht="16.899999999999999" customHeight="1">
      <c r="A26" s="620">
        <v>6</v>
      </c>
      <c r="B26" s="621" t="s">
        <v>108</v>
      </c>
      <c r="C26" s="885" t="s">
        <v>534</v>
      </c>
      <c r="D26" s="886"/>
      <c r="E26" s="887"/>
      <c r="F26" s="622" t="s">
        <v>109</v>
      </c>
      <c r="G26" s="623">
        <v>24</v>
      </c>
      <c r="H26" s="623">
        <v>125.2</v>
      </c>
      <c r="I26" s="624"/>
      <c r="J26" s="623">
        <f>G26*H26</f>
        <v>3004.8</v>
      </c>
      <c r="K26" s="623">
        <f>I26*J26</f>
        <v>0</v>
      </c>
    </row>
    <row r="27" spans="1:15" ht="16.899999999999999" customHeight="1">
      <c r="A27" s="620">
        <v>7</v>
      </c>
      <c r="B27" s="621" t="s">
        <v>108</v>
      </c>
      <c r="C27" s="885" t="s">
        <v>535</v>
      </c>
      <c r="D27" s="886"/>
      <c r="E27" s="887"/>
      <c r="F27" s="622" t="s">
        <v>109</v>
      </c>
      <c r="G27" s="623">
        <v>24</v>
      </c>
      <c r="H27" s="623">
        <v>23</v>
      </c>
      <c r="I27" s="624"/>
      <c r="J27" s="623">
        <f t="shared" ref="J27:J28" si="4">G27*H27</f>
        <v>552</v>
      </c>
      <c r="K27" s="623">
        <f t="shared" ref="K27:K28" si="5">I27*J27</f>
        <v>0</v>
      </c>
    </row>
    <row r="28" spans="1:15" ht="16.899999999999999" customHeight="1">
      <c r="A28" s="620">
        <v>8</v>
      </c>
      <c r="B28" s="621" t="s">
        <v>108</v>
      </c>
      <c r="C28" s="888" t="s">
        <v>71</v>
      </c>
      <c r="D28" s="889"/>
      <c r="E28" s="890"/>
      <c r="F28" s="622" t="s">
        <v>109</v>
      </c>
      <c r="G28" s="623">
        <v>24</v>
      </c>
      <c r="H28" s="623">
        <v>3</v>
      </c>
      <c r="I28" s="624"/>
      <c r="J28" s="623">
        <f t="shared" si="4"/>
        <v>72</v>
      </c>
      <c r="K28" s="623">
        <f t="shared" si="5"/>
        <v>0</v>
      </c>
    </row>
    <row r="29" spans="1:15" s="92" customFormat="1">
      <c r="A29" s="625" t="s">
        <v>72</v>
      </c>
      <c r="B29" s="617" t="s">
        <v>87</v>
      </c>
      <c r="C29" s="618"/>
      <c r="D29" s="618"/>
      <c r="E29" s="618"/>
      <c r="F29" s="618"/>
      <c r="G29" s="618"/>
      <c r="H29" s="618"/>
      <c r="I29" s="626"/>
      <c r="J29" s="627">
        <f>SUM(J26:J28)</f>
        <v>3628.8</v>
      </c>
      <c r="K29" s="627">
        <f>SUM(K26:K28)</f>
        <v>0</v>
      </c>
    </row>
    <row r="30" spans="1:15" s="54" customFormat="1" ht="16.899999999999999" customHeight="1">
      <c r="A30" s="628" t="s">
        <v>6</v>
      </c>
      <c r="B30" s="629" t="s">
        <v>82</v>
      </c>
      <c r="C30" s="630"/>
      <c r="D30" s="630"/>
      <c r="E30" s="630"/>
      <c r="F30" s="630"/>
      <c r="G30" s="630"/>
      <c r="H30" s="630"/>
      <c r="I30" s="631"/>
      <c r="J30" s="632">
        <f>SUM(J29,J24,J20)</f>
        <v>11944.8</v>
      </c>
      <c r="K30" s="632">
        <f>SUM(K29,K24,K20)</f>
        <v>0</v>
      </c>
    </row>
    <row r="31" spans="1:15">
      <c r="A31" s="100"/>
      <c r="E31" s="101"/>
      <c r="F31" s="102"/>
      <c r="G31" s="102"/>
      <c r="H31" s="102"/>
      <c r="I31" s="104"/>
      <c r="J31" s="104"/>
    </row>
    <row r="32" spans="1:15" s="434" customFormat="1" ht="13.5">
      <c r="A32" s="530" t="s">
        <v>27</v>
      </c>
      <c r="B32" s="530"/>
      <c r="C32" s="531"/>
      <c r="D32" s="532"/>
      <c r="E32" s="532"/>
      <c r="F32" s="533"/>
      <c r="G32" s="534"/>
      <c r="H32" s="535"/>
      <c r="I32" s="535"/>
      <c r="J32" s="535"/>
      <c r="K32" s="535"/>
      <c r="L32" s="535"/>
      <c r="M32" s="535"/>
      <c r="N32" s="535"/>
      <c r="O32" s="535"/>
    </row>
    <row r="33" spans="1:15" s="434" customFormat="1" ht="6" customHeight="1">
      <c r="A33" s="530"/>
      <c r="B33" s="530"/>
      <c r="C33" s="531"/>
      <c r="D33" s="532"/>
      <c r="E33" s="532"/>
      <c r="F33" s="533"/>
      <c r="G33" s="534"/>
      <c r="H33" s="535"/>
      <c r="I33" s="535"/>
      <c r="J33" s="535"/>
      <c r="K33" s="535"/>
      <c r="L33" s="535"/>
      <c r="M33" s="535"/>
      <c r="N33" s="535"/>
      <c r="O33" s="535"/>
    </row>
    <row r="34" spans="1:15">
      <c r="A34" s="307" t="s">
        <v>28</v>
      </c>
      <c r="B34" s="526" t="s">
        <v>29</v>
      </c>
      <c r="D34" s="633" t="s">
        <v>100</v>
      </c>
      <c r="E34" s="634" t="s">
        <v>358</v>
      </c>
      <c r="G34" s="102"/>
      <c r="H34" s="102"/>
      <c r="I34" s="104"/>
      <c r="J34" s="104"/>
    </row>
    <row r="35" spans="1:15">
      <c r="A35" s="635" t="s">
        <v>93</v>
      </c>
      <c r="B35" s="634" t="s">
        <v>94</v>
      </c>
      <c r="D35" s="633" t="s">
        <v>111</v>
      </c>
      <c r="E35" s="634" t="s">
        <v>359</v>
      </c>
      <c r="H35" s="102"/>
      <c r="I35" s="104"/>
      <c r="J35" s="104"/>
    </row>
    <row r="36" spans="1:15">
      <c r="A36" s="1"/>
      <c r="B36" s="1"/>
      <c r="E36" s="101"/>
      <c r="F36" s="102"/>
      <c r="G36" s="102"/>
      <c r="H36" s="102"/>
      <c r="I36" s="104"/>
      <c r="J36" s="104"/>
    </row>
    <row r="37" spans="1:15">
      <c r="A37" s="1"/>
      <c r="B37" s="1"/>
      <c r="E37" s="101"/>
      <c r="G37" s="102"/>
      <c r="K37" s="1"/>
    </row>
    <row r="38" spans="1:15">
      <c r="A38" s="100"/>
      <c r="E38" s="5"/>
      <c r="G38" s="102"/>
      <c r="K38" s="1"/>
    </row>
    <row r="39" spans="1:15">
      <c r="A39" s="100"/>
      <c r="E39" s="101"/>
      <c r="G39" s="102"/>
      <c r="K39" s="1"/>
    </row>
    <row r="40" spans="1:15">
      <c r="A40" s="100"/>
      <c r="E40" s="101"/>
      <c r="F40" s="102"/>
      <c r="G40" s="102"/>
      <c r="H40" s="102"/>
      <c r="I40" s="104"/>
      <c r="J40" s="104"/>
    </row>
    <row r="41" spans="1:15">
      <c r="A41" s="100"/>
      <c r="E41" s="101"/>
      <c r="F41" s="102"/>
      <c r="G41" s="102"/>
      <c r="H41" s="102"/>
      <c r="I41" s="104"/>
      <c r="J41" s="104"/>
    </row>
    <row r="42" spans="1:15">
      <c r="A42" s="100"/>
      <c r="E42" s="101"/>
      <c r="F42" s="102"/>
      <c r="G42" s="102"/>
      <c r="H42" s="102"/>
      <c r="I42" s="104"/>
      <c r="J42" s="104"/>
    </row>
    <row r="43" spans="1:15">
      <c r="A43" s="100"/>
      <c r="E43" s="101"/>
      <c r="F43" s="102"/>
      <c r="G43" s="102"/>
      <c r="H43" s="102"/>
      <c r="I43" s="104"/>
      <c r="J43" s="104"/>
    </row>
    <row r="44" spans="1:15">
      <c r="A44" s="100"/>
      <c r="E44" s="101"/>
      <c r="F44" s="102"/>
      <c r="G44" s="102"/>
      <c r="H44" s="102"/>
      <c r="I44" s="104"/>
      <c r="J44" s="104"/>
    </row>
    <row r="45" spans="1:15">
      <c r="A45" s="100"/>
      <c r="E45" s="101"/>
      <c r="F45" s="102"/>
      <c r="G45" s="102"/>
      <c r="H45" s="102"/>
      <c r="I45" s="104"/>
      <c r="J45" s="104"/>
    </row>
    <row r="46" spans="1:15">
      <c r="A46" s="100"/>
      <c r="E46" s="101"/>
      <c r="F46" s="102"/>
      <c r="G46" s="102"/>
      <c r="H46" s="102"/>
      <c r="I46" s="104"/>
      <c r="J46" s="104"/>
    </row>
    <row r="47" spans="1:15">
      <c r="A47" s="100"/>
      <c r="E47" s="101"/>
      <c r="F47" s="102"/>
      <c r="G47" s="102"/>
      <c r="H47" s="102"/>
      <c r="I47" s="104"/>
      <c r="J47" s="104"/>
    </row>
    <row r="48" spans="1:15">
      <c r="A48" s="100"/>
      <c r="E48" s="101"/>
      <c r="F48" s="102"/>
      <c r="G48" s="102"/>
      <c r="H48" s="102"/>
      <c r="I48" s="104"/>
      <c r="J48" s="104"/>
    </row>
    <row r="49" spans="1:10">
      <c r="A49" s="100"/>
      <c r="E49" s="101"/>
      <c r="F49" s="102"/>
      <c r="G49" s="102"/>
      <c r="H49" s="102"/>
      <c r="I49" s="104"/>
      <c r="J49" s="104"/>
    </row>
    <row r="50" spans="1:10">
      <c r="A50" s="100"/>
      <c r="E50" s="101"/>
      <c r="F50" s="102"/>
      <c r="G50" s="102"/>
      <c r="H50" s="102"/>
      <c r="I50" s="104"/>
      <c r="J50" s="104"/>
    </row>
    <row r="51" spans="1:10">
      <c r="A51" s="100"/>
      <c r="E51" s="101"/>
      <c r="F51" s="102"/>
      <c r="G51" s="102"/>
      <c r="H51" s="102"/>
      <c r="I51" s="104"/>
      <c r="J51" s="104"/>
    </row>
    <row r="52" spans="1:10">
      <c r="A52" s="100"/>
      <c r="E52" s="101"/>
      <c r="F52" s="102"/>
      <c r="G52" s="102"/>
      <c r="H52" s="102"/>
      <c r="I52" s="104"/>
      <c r="J52" s="104"/>
    </row>
    <row r="53" spans="1:10">
      <c r="A53" s="100"/>
      <c r="E53" s="101"/>
      <c r="F53" s="102"/>
      <c r="G53" s="102"/>
      <c r="H53" s="102"/>
      <c r="I53" s="104"/>
      <c r="J53" s="104"/>
    </row>
    <row r="54" spans="1:10">
      <c r="A54" s="100"/>
      <c r="E54" s="101"/>
      <c r="F54" s="102"/>
      <c r="G54" s="102"/>
      <c r="H54" s="102"/>
      <c r="I54" s="104"/>
      <c r="J54" s="104"/>
    </row>
    <row r="55" spans="1:10">
      <c r="A55" s="100"/>
      <c r="E55" s="101"/>
      <c r="F55" s="102"/>
      <c r="G55" s="102"/>
      <c r="H55" s="102"/>
      <c r="I55" s="104"/>
      <c r="J55" s="104"/>
    </row>
    <row r="56" spans="1:10">
      <c r="A56" s="100"/>
      <c r="E56" s="101"/>
      <c r="F56" s="102"/>
      <c r="G56" s="102"/>
      <c r="H56" s="102"/>
      <c r="I56" s="104"/>
      <c r="J56" s="104"/>
    </row>
    <row r="57" spans="1:10">
      <c r="A57" s="100"/>
      <c r="E57" s="101"/>
      <c r="F57" s="102"/>
      <c r="G57" s="102"/>
      <c r="H57" s="102"/>
      <c r="I57" s="104"/>
      <c r="J57" s="104"/>
    </row>
    <row r="58" spans="1:10">
      <c r="A58" s="100"/>
      <c r="E58" s="101"/>
      <c r="F58" s="102"/>
      <c r="G58" s="102"/>
      <c r="H58" s="102"/>
      <c r="I58" s="104"/>
      <c r="J58" s="104"/>
    </row>
    <row r="59" spans="1:10">
      <c r="A59" s="100"/>
      <c r="E59" s="101"/>
      <c r="F59" s="102"/>
      <c r="G59" s="102"/>
      <c r="H59" s="102"/>
      <c r="I59" s="104"/>
      <c r="J59" s="104"/>
    </row>
    <row r="60" spans="1:10">
      <c r="A60" s="100"/>
      <c r="E60" s="101"/>
      <c r="F60" s="102"/>
      <c r="G60" s="102"/>
      <c r="H60" s="102"/>
      <c r="I60" s="104"/>
      <c r="J60" s="104"/>
    </row>
    <row r="61" spans="1:10">
      <c r="A61" s="100"/>
      <c r="E61" s="101"/>
      <c r="F61" s="102"/>
      <c r="G61" s="102"/>
      <c r="H61" s="102"/>
      <c r="I61" s="104"/>
      <c r="J61" s="104"/>
    </row>
    <row r="62" spans="1:10">
      <c r="A62" s="100"/>
      <c r="E62" s="101"/>
      <c r="F62" s="102"/>
      <c r="G62" s="102"/>
      <c r="H62" s="102"/>
      <c r="I62" s="104"/>
      <c r="J62" s="104"/>
    </row>
    <row r="63" spans="1:10">
      <c r="A63" s="100"/>
      <c r="E63" s="101"/>
      <c r="F63" s="102"/>
      <c r="G63" s="102"/>
      <c r="H63" s="102"/>
      <c r="I63" s="104"/>
      <c r="J63" s="104"/>
    </row>
    <row r="64" spans="1:10">
      <c r="A64" s="100"/>
      <c r="E64" s="101"/>
      <c r="F64" s="102"/>
      <c r="G64" s="102"/>
      <c r="H64" s="102"/>
      <c r="I64" s="104"/>
      <c r="J64" s="104"/>
    </row>
    <row r="65" spans="1:10">
      <c r="A65" s="100"/>
      <c r="E65" s="101"/>
      <c r="F65" s="102"/>
      <c r="G65" s="102"/>
      <c r="H65" s="102"/>
      <c r="I65" s="104"/>
      <c r="J65" s="104"/>
    </row>
    <row r="66" spans="1:10">
      <c r="A66" s="100"/>
      <c r="E66" s="101"/>
      <c r="F66" s="102"/>
      <c r="G66" s="102"/>
      <c r="H66" s="102"/>
      <c r="I66" s="104"/>
      <c r="J66" s="104"/>
    </row>
    <row r="67" spans="1:10">
      <c r="A67" s="100"/>
      <c r="E67" s="101"/>
      <c r="F67" s="102"/>
      <c r="G67" s="102"/>
      <c r="H67" s="102"/>
      <c r="I67" s="104"/>
      <c r="J67" s="104"/>
    </row>
    <row r="68" spans="1:10">
      <c r="A68" s="100"/>
      <c r="E68" s="101"/>
      <c r="F68" s="102"/>
      <c r="G68" s="102"/>
      <c r="H68" s="102"/>
      <c r="I68" s="104"/>
      <c r="J68" s="104"/>
    </row>
    <row r="69" spans="1:10">
      <c r="A69" s="100"/>
      <c r="E69" s="101"/>
      <c r="F69" s="102"/>
      <c r="G69" s="102"/>
      <c r="H69" s="102"/>
      <c r="I69" s="104"/>
      <c r="J69" s="104"/>
    </row>
    <row r="70" spans="1:10">
      <c r="A70" s="100"/>
      <c r="E70" s="101"/>
      <c r="F70" s="102"/>
      <c r="G70" s="102"/>
      <c r="H70" s="102"/>
      <c r="I70" s="104"/>
      <c r="J70" s="104"/>
    </row>
    <row r="71" spans="1:10">
      <c r="A71" s="100"/>
      <c r="E71" s="101"/>
      <c r="F71" s="102"/>
      <c r="G71" s="102"/>
      <c r="H71" s="102"/>
      <c r="I71" s="104"/>
      <c r="J71" s="104"/>
    </row>
    <row r="72" spans="1:10">
      <c r="A72" s="100"/>
      <c r="E72" s="101"/>
      <c r="F72" s="102"/>
      <c r="G72" s="102"/>
      <c r="H72" s="102"/>
      <c r="I72" s="104"/>
      <c r="J72" s="104"/>
    </row>
    <row r="73" spans="1:10">
      <c r="A73" s="100"/>
      <c r="E73" s="101"/>
      <c r="F73" s="102"/>
      <c r="G73" s="102"/>
      <c r="H73" s="102"/>
      <c r="I73" s="104"/>
      <c r="J73" s="104"/>
    </row>
    <row r="74" spans="1:10">
      <c r="A74" s="100"/>
      <c r="E74" s="101"/>
      <c r="F74" s="102"/>
      <c r="G74" s="102"/>
      <c r="H74" s="102"/>
      <c r="I74" s="104"/>
      <c r="J74" s="104"/>
    </row>
    <row r="75" spans="1:10">
      <c r="A75" s="100"/>
      <c r="E75" s="101"/>
      <c r="F75" s="102"/>
      <c r="G75" s="102"/>
      <c r="H75" s="102"/>
      <c r="I75" s="104"/>
      <c r="J75" s="104"/>
    </row>
    <row r="76" spans="1:10">
      <c r="A76" s="100"/>
      <c r="E76" s="101"/>
      <c r="F76" s="102"/>
      <c r="G76" s="102"/>
      <c r="H76" s="102"/>
      <c r="I76" s="104"/>
      <c r="J76" s="104"/>
    </row>
    <row r="77" spans="1:10">
      <c r="A77" s="100"/>
      <c r="E77" s="101"/>
      <c r="F77" s="102"/>
      <c r="G77" s="102"/>
      <c r="H77" s="102"/>
      <c r="I77" s="104"/>
      <c r="J77" s="104"/>
    </row>
    <row r="78" spans="1:10">
      <c r="A78" s="100"/>
      <c r="E78" s="101"/>
      <c r="F78" s="102"/>
      <c r="G78" s="102"/>
      <c r="H78" s="102"/>
      <c r="I78" s="104"/>
      <c r="J78" s="104"/>
    </row>
    <row r="79" spans="1:10">
      <c r="A79" s="100"/>
      <c r="E79" s="101"/>
      <c r="F79" s="102"/>
      <c r="G79" s="102"/>
      <c r="H79" s="102"/>
      <c r="I79" s="104"/>
      <c r="J79" s="104"/>
    </row>
    <row r="80" spans="1:10">
      <c r="A80" s="100"/>
      <c r="E80" s="101"/>
      <c r="F80" s="102"/>
      <c r="G80" s="102"/>
      <c r="H80" s="102"/>
      <c r="I80" s="104"/>
      <c r="J80" s="104"/>
    </row>
    <row r="81" spans="1:10">
      <c r="A81" s="100"/>
      <c r="E81" s="101"/>
      <c r="F81" s="102"/>
      <c r="G81" s="102"/>
      <c r="H81" s="102"/>
      <c r="I81" s="104"/>
      <c r="J81" s="104"/>
    </row>
    <row r="82" spans="1:10">
      <c r="A82" s="100"/>
      <c r="E82" s="101"/>
      <c r="F82" s="102"/>
      <c r="G82" s="102"/>
      <c r="H82" s="102"/>
      <c r="I82" s="104"/>
      <c r="J82" s="104"/>
    </row>
    <row r="83" spans="1:10">
      <c r="A83" s="100"/>
      <c r="E83" s="101"/>
      <c r="F83" s="102"/>
      <c r="G83" s="102"/>
      <c r="H83" s="102"/>
      <c r="I83" s="104"/>
      <c r="J83" s="104"/>
    </row>
    <row r="84" spans="1:10">
      <c r="A84" s="100"/>
      <c r="E84" s="101"/>
      <c r="F84" s="102"/>
      <c r="G84" s="102"/>
      <c r="H84" s="102"/>
      <c r="I84" s="104"/>
      <c r="J84" s="104"/>
    </row>
    <row r="85" spans="1:10">
      <c r="A85" s="100"/>
      <c r="E85" s="101"/>
      <c r="F85" s="102"/>
      <c r="G85" s="102"/>
      <c r="H85" s="102"/>
      <c r="I85" s="104"/>
      <c r="J85" s="104"/>
    </row>
    <row r="86" spans="1:10">
      <c r="A86" s="100"/>
      <c r="E86" s="101"/>
      <c r="F86" s="102"/>
      <c r="G86" s="102"/>
      <c r="H86" s="102"/>
      <c r="I86" s="104"/>
      <c r="J86" s="104"/>
    </row>
    <row r="87" spans="1:10">
      <c r="A87" s="100"/>
      <c r="E87" s="101"/>
      <c r="F87" s="102"/>
      <c r="G87" s="102"/>
      <c r="H87" s="102"/>
      <c r="I87" s="104"/>
      <c r="J87" s="104"/>
    </row>
    <row r="88" spans="1:10">
      <c r="A88" s="100"/>
      <c r="E88" s="101"/>
      <c r="F88" s="102"/>
      <c r="G88" s="102"/>
      <c r="H88" s="102"/>
      <c r="I88" s="104"/>
      <c r="J88" s="104"/>
    </row>
    <row r="89" spans="1:10">
      <c r="A89" s="100"/>
      <c r="E89" s="101"/>
      <c r="F89" s="102"/>
      <c r="G89" s="102"/>
      <c r="H89" s="102"/>
      <c r="I89" s="104"/>
      <c r="J89" s="104"/>
    </row>
    <row r="90" spans="1:10">
      <c r="A90" s="100"/>
      <c r="E90" s="101"/>
      <c r="F90" s="102"/>
      <c r="G90" s="102"/>
      <c r="H90" s="102"/>
      <c r="I90" s="104"/>
      <c r="J90" s="104"/>
    </row>
    <row r="91" spans="1:10">
      <c r="A91" s="100"/>
      <c r="E91" s="101"/>
      <c r="F91" s="102"/>
      <c r="G91" s="102"/>
      <c r="H91" s="102"/>
      <c r="I91" s="104"/>
      <c r="J91" s="104"/>
    </row>
    <row r="92" spans="1:10">
      <c r="A92" s="100"/>
      <c r="E92" s="101"/>
      <c r="F92" s="102"/>
      <c r="G92" s="102"/>
      <c r="H92" s="102"/>
      <c r="I92" s="104"/>
      <c r="J92" s="104"/>
    </row>
    <row r="93" spans="1:10">
      <c r="A93" s="100"/>
      <c r="E93" s="101"/>
      <c r="F93" s="102"/>
      <c r="G93" s="102"/>
      <c r="H93" s="102"/>
      <c r="I93" s="104"/>
      <c r="J93" s="104"/>
    </row>
    <row r="94" spans="1:10">
      <c r="A94" s="100"/>
      <c r="E94" s="101"/>
      <c r="F94" s="102"/>
      <c r="G94" s="102"/>
      <c r="H94" s="102"/>
      <c r="I94" s="104"/>
      <c r="J94" s="104"/>
    </row>
    <row r="95" spans="1:10">
      <c r="A95" s="100"/>
      <c r="E95" s="101"/>
      <c r="F95" s="102"/>
      <c r="G95" s="102"/>
      <c r="H95" s="102"/>
      <c r="I95" s="104"/>
      <c r="J95" s="104"/>
    </row>
    <row r="96" spans="1:10">
      <c r="A96" s="100"/>
      <c r="E96" s="101"/>
      <c r="F96" s="102"/>
      <c r="G96" s="102"/>
      <c r="H96" s="102"/>
      <c r="I96" s="104"/>
      <c r="J96" s="104"/>
    </row>
    <row r="97" spans="1:10">
      <c r="A97" s="100"/>
      <c r="E97" s="101"/>
      <c r="F97" s="102"/>
      <c r="G97" s="102"/>
      <c r="H97" s="102"/>
      <c r="I97" s="104"/>
      <c r="J97" s="104"/>
    </row>
    <row r="98" spans="1:10">
      <c r="A98" s="100"/>
      <c r="E98" s="101"/>
      <c r="F98" s="102"/>
      <c r="G98" s="102"/>
      <c r="H98" s="102"/>
      <c r="I98" s="104"/>
      <c r="J98" s="104"/>
    </row>
    <row r="99" spans="1:10">
      <c r="A99" s="100"/>
      <c r="E99" s="101"/>
      <c r="F99" s="102"/>
      <c r="G99" s="102"/>
      <c r="H99" s="102"/>
      <c r="I99" s="104"/>
      <c r="J99" s="104"/>
    </row>
    <row r="100" spans="1:10">
      <c r="A100" s="100"/>
      <c r="E100" s="101"/>
      <c r="F100" s="102"/>
      <c r="G100" s="102"/>
      <c r="H100" s="102"/>
      <c r="I100" s="104"/>
      <c r="J100" s="104"/>
    </row>
    <row r="101" spans="1:10">
      <c r="A101" s="100"/>
      <c r="E101" s="101"/>
      <c r="F101" s="102"/>
      <c r="G101" s="102"/>
      <c r="H101" s="102"/>
      <c r="I101" s="104"/>
      <c r="J101" s="104"/>
    </row>
    <row r="102" spans="1:10">
      <c r="A102" s="100"/>
      <c r="E102" s="101"/>
      <c r="F102" s="102"/>
      <c r="G102" s="102"/>
      <c r="H102" s="102"/>
      <c r="I102" s="104"/>
      <c r="J102" s="104"/>
    </row>
    <row r="103" spans="1:10">
      <c r="A103" s="100"/>
      <c r="E103" s="101"/>
      <c r="F103" s="102"/>
      <c r="G103" s="102"/>
      <c r="H103" s="102"/>
      <c r="I103" s="104"/>
      <c r="J103" s="104"/>
    </row>
    <row r="104" spans="1:10">
      <c r="A104" s="100"/>
      <c r="E104" s="101"/>
      <c r="F104" s="102"/>
      <c r="G104" s="102"/>
      <c r="H104" s="102"/>
      <c r="I104" s="104"/>
      <c r="J104" s="104"/>
    </row>
    <row r="105" spans="1:10">
      <c r="A105" s="100"/>
      <c r="E105" s="101"/>
      <c r="F105" s="102"/>
      <c r="G105" s="102"/>
      <c r="H105" s="102"/>
      <c r="I105" s="104"/>
      <c r="J105" s="104"/>
    </row>
    <row r="106" spans="1:10">
      <c r="A106" s="100"/>
      <c r="E106" s="101"/>
      <c r="F106" s="102"/>
      <c r="G106" s="102"/>
      <c r="H106" s="102"/>
      <c r="I106" s="104"/>
      <c r="J106" s="104"/>
    </row>
    <row r="107" spans="1:10">
      <c r="A107" s="100"/>
      <c r="E107" s="101"/>
      <c r="F107" s="102"/>
      <c r="G107" s="102"/>
      <c r="H107" s="102"/>
      <c r="I107" s="104"/>
      <c r="J107" s="104"/>
    </row>
    <row r="108" spans="1:10">
      <c r="A108" s="100"/>
      <c r="E108" s="101"/>
      <c r="F108" s="102"/>
      <c r="G108" s="102"/>
      <c r="H108" s="102"/>
      <c r="I108" s="104"/>
      <c r="J108" s="104"/>
    </row>
    <row r="109" spans="1:10">
      <c r="A109" s="100"/>
      <c r="E109" s="101"/>
      <c r="F109" s="102"/>
      <c r="G109" s="102"/>
      <c r="H109" s="102"/>
      <c r="I109" s="104"/>
      <c r="J109" s="104"/>
    </row>
    <row r="110" spans="1:10">
      <c r="A110" s="100"/>
      <c r="E110" s="101"/>
      <c r="F110" s="102"/>
      <c r="G110" s="102"/>
      <c r="H110" s="102"/>
      <c r="I110" s="104"/>
      <c r="J110" s="104"/>
    </row>
    <row r="111" spans="1:10">
      <c r="A111" s="100"/>
      <c r="E111" s="101"/>
      <c r="F111" s="102"/>
      <c r="G111" s="102"/>
      <c r="H111" s="102"/>
      <c r="I111" s="104"/>
      <c r="J111" s="104"/>
    </row>
    <row r="112" spans="1:10">
      <c r="A112" s="100"/>
      <c r="E112" s="101"/>
      <c r="F112" s="102"/>
      <c r="G112" s="102"/>
      <c r="H112" s="102"/>
      <c r="I112" s="104"/>
      <c r="J112" s="104"/>
    </row>
    <row r="113" spans="1:10">
      <c r="A113" s="100"/>
      <c r="E113" s="101"/>
      <c r="F113" s="102"/>
      <c r="G113" s="102"/>
      <c r="H113" s="102"/>
      <c r="I113" s="104"/>
      <c r="J113" s="104"/>
    </row>
    <row r="114" spans="1:10">
      <c r="A114" s="100"/>
      <c r="E114" s="101"/>
      <c r="F114" s="102"/>
      <c r="G114" s="102"/>
      <c r="H114" s="102"/>
      <c r="I114" s="104"/>
      <c r="J114" s="104"/>
    </row>
    <row r="115" spans="1:10">
      <c r="A115" s="100"/>
      <c r="E115" s="101"/>
      <c r="F115" s="102"/>
      <c r="G115" s="102"/>
      <c r="H115" s="102"/>
      <c r="I115" s="104"/>
      <c r="J115" s="104"/>
    </row>
    <row r="116" spans="1:10">
      <c r="A116" s="100"/>
      <c r="E116" s="101"/>
      <c r="F116" s="102"/>
      <c r="G116" s="102"/>
      <c r="H116" s="102"/>
      <c r="I116" s="104"/>
      <c r="J116" s="104"/>
    </row>
    <row r="117" spans="1:10">
      <c r="A117" s="100"/>
      <c r="E117" s="101"/>
      <c r="F117" s="102"/>
      <c r="G117" s="102"/>
      <c r="H117" s="102"/>
      <c r="I117" s="104"/>
      <c r="J117" s="104"/>
    </row>
    <row r="118" spans="1:10">
      <c r="A118" s="100"/>
      <c r="E118" s="101"/>
      <c r="F118" s="102"/>
      <c r="G118" s="102"/>
      <c r="H118" s="102"/>
      <c r="I118" s="104"/>
      <c r="J118" s="104"/>
    </row>
    <row r="119" spans="1:10">
      <c r="A119" s="100"/>
      <c r="E119" s="101"/>
      <c r="F119" s="102"/>
      <c r="G119" s="102"/>
      <c r="H119" s="102"/>
      <c r="I119" s="104"/>
      <c r="J119" s="104"/>
    </row>
    <row r="120" spans="1:10">
      <c r="A120" s="100"/>
      <c r="E120" s="101"/>
      <c r="F120" s="102"/>
      <c r="G120" s="102"/>
      <c r="H120" s="102"/>
      <c r="I120" s="104"/>
      <c r="J120" s="104"/>
    </row>
    <row r="121" spans="1:10">
      <c r="A121" s="100"/>
      <c r="E121" s="101"/>
      <c r="F121" s="102"/>
      <c r="G121" s="102"/>
      <c r="H121" s="102"/>
      <c r="I121" s="104"/>
      <c r="J121" s="104"/>
    </row>
    <row r="122" spans="1:10">
      <c r="A122" s="100"/>
      <c r="E122" s="101"/>
      <c r="F122" s="102"/>
      <c r="G122" s="102"/>
      <c r="H122" s="102"/>
      <c r="I122" s="104"/>
      <c r="J122" s="104"/>
    </row>
    <row r="123" spans="1:10">
      <c r="A123" s="100"/>
      <c r="E123" s="101"/>
      <c r="F123" s="102"/>
      <c r="G123" s="102"/>
      <c r="H123" s="102"/>
      <c r="I123" s="104"/>
      <c r="J123" s="104"/>
    </row>
    <row r="124" spans="1:10">
      <c r="A124" s="100"/>
      <c r="E124" s="101"/>
      <c r="F124" s="102"/>
      <c r="G124" s="102"/>
      <c r="H124" s="102"/>
      <c r="I124" s="104"/>
      <c r="J124" s="104"/>
    </row>
    <row r="125" spans="1:10">
      <c r="A125" s="100"/>
      <c r="E125" s="101"/>
      <c r="F125" s="102"/>
      <c r="G125" s="102"/>
      <c r="H125" s="102"/>
      <c r="I125" s="104"/>
      <c r="J125" s="104"/>
    </row>
    <row r="126" spans="1:10">
      <c r="A126" s="100"/>
      <c r="E126" s="101"/>
      <c r="F126" s="102"/>
      <c r="G126" s="102"/>
      <c r="H126" s="102"/>
      <c r="I126" s="104"/>
      <c r="J126" s="104"/>
    </row>
    <row r="127" spans="1:10">
      <c r="A127" s="100"/>
      <c r="E127" s="101"/>
      <c r="F127" s="102"/>
      <c r="G127" s="102"/>
      <c r="H127" s="102"/>
      <c r="I127" s="104"/>
      <c r="J127" s="104"/>
    </row>
    <row r="128" spans="1:10">
      <c r="A128" s="100"/>
      <c r="E128" s="101"/>
      <c r="F128" s="102"/>
      <c r="G128" s="102"/>
      <c r="H128" s="102"/>
      <c r="I128" s="104"/>
      <c r="J128" s="104"/>
    </row>
    <row r="129" spans="1:10">
      <c r="A129" s="100"/>
      <c r="E129" s="101"/>
      <c r="F129" s="102"/>
      <c r="G129" s="102"/>
      <c r="H129" s="102"/>
      <c r="I129" s="104"/>
      <c r="J129" s="104"/>
    </row>
    <row r="130" spans="1:10">
      <c r="A130" s="100"/>
      <c r="E130" s="101"/>
      <c r="F130" s="102"/>
      <c r="G130" s="102"/>
      <c r="H130" s="102"/>
      <c r="I130" s="104"/>
      <c r="J130" s="104"/>
    </row>
    <row r="131" spans="1:10">
      <c r="A131" s="100"/>
      <c r="E131" s="101"/>
      <c r="F131" s="102"/>
      <c r="G131" s="102"/>
      <c r="H131" s="102"/>
      <c r="I131" s="104"/>
      <c r="J131" s="104"/>
    </row>
    <row r="132" spans="1:10">
      <c r="A132" s="100"/>
      <c r="E132" s="101"/>
      <c r="F132" s="102"/>
      <c r="G132" s="102"/>
      <c r="H132" s="102"/>
      <c r="I132" s="104"/>
      <c r="J132" s="104"/>
    </row>
    <row r="133" spans="1:10">
      <c r="A133" s="100"/>
      <c r="E133" s="101"/>
      <c r="F133" s="102"/>
      <c r="G133" s="102"/>
      <c r="H133" s="102"/>
      <c r="I133" s="104"/>
      <c r="J133" s="104"/>
    </row>
    <row r="134" spans="1:10">
      <c r="A134" s="100"/>
      <c r="E134" s="101"/>
      <c r="F134" s="102"/>
      <c r="G134" s="102"/>
      <c r="H134" s="102"/>
      <c r="I134" s="104"/>
      <c r="J134" s="104"/>
    </row>
    <row r="135" spans="1:10">
      <c r="A135" s="100"/>
      <c r="E135" s="101"/>
      <c r="F135" s="102"/>
      <c r="G135" s="102"/>
      <c r="H135" s="102"/>
      <c r="I135" s="104"/>
      <c r="J135" s="104"/>
    </row>
    <row r="136" spans="1:10">
      <c r="A136" s="100"/>
      <c r="E136" s="101"/>
      <c r="F136" s="102"/>
      <c r="G136" s="102"/>
      <c r="H136" s="102"/>
      <c r="I136" s="104"/>
      <c r="J136" s="104"/>
    </row>
    <row r="137" spans="1:10">
      <c r="A137" s="100"/>
      <c r="E137" s="101"/>
      <c r="F137" s="102"/>
      <c r="G137" s="102"/>
      <c r="H137" s="102"/>
      <c r="I137" s="104"/>
      <c r="J137" s="104"/>
    </row>
    <row r="138" spans="1:10">
      <c r="A138" s="100"/>
      <c r="E138" s="101"/>
      <c r="F138" s="102"/>
      <c r="G138" s="102"/>
      <c r="H138" s="102"/>
      <c r="I138" s="104"/>
      <c r="J138" s="104"/>
    </row>
    <row r="139" spans="1:10">
      <c r="A139" s="100"/>
      <c r="E139" s="101"/>
      <c r="F139" s="102"/>
      <c r="G139" s="102"/>
      <c r="H139" s="102"/>
      <c r="I139" s="104"/>
      <c r="J139" s="104"/>
    </row>
    <row r="140" spans="1:10">
      <c r="A140" s="100"/>
      <c r="E140" s="101"/>
      <c r="F140" s="102"/>
      <c r="G140" s="102"/>
      <c r="H140" s="102"/>
      <c r="I140" s="104"/>
      <c r="J140" s="104"/>
    </row>
    <row r="141" spans="1:10">
      <c r="A141" s="100"/>
      <c r="E141" s="101"/>
      <c r="F141" s="102"/>
      <c r="G141" s="102"/>
      <c r="H141" s="102"/>
      <c r="I141" s="104"/>
      <c r="J141" s="104"/>
    </row>
    <row r="142" spans="1:10">
      <c r="A142" s="100"/>
      <c r="E142" s="101"/>
      <c r="F142" s="102"/>
      <c r="G142" s="102"/>
      <c r="H142" s="102"/>
      <c r="I142" s="104"/>
      <c r="J142" s="104"/>
    </row>
    <row r="143" spans="1:10">
      <c r="A143" s="100"/>
      <c r="E143" s="101"/>
      <c r="F143" s="102"/>
      <c r="G143" s="102"/>
      <c r="H143" s="102"/>
      <c r="I143" s="104"/>
      <c r="J143" s="104"/>
    </row>
    <row r="144" spans="1:10">
      <c r="A144" s="100"/>
      <c r="E144" s="101"/>
      <c r="F144" s="102"/>
      <c r="G144" s="102"/>
      <c r="H144" s="102"/>
      <c r="I144" s="104"/>
      <c r="J144" s="104"/>
    </row>
    <row r="145" spans="1:10">
      <c r="A145" s="100"/>
      <c r="E145" s="101"/>
      <c r="F145" s="102"/>
      <c r="G145" s="102"/>
      <c r="H145" s="102"/>
      <c r="I145" s="104"/>
      <c r="J145" s="104"/>
    </row>
    <row r="146" spans="1:10">
      <c r="A146" s="100"/>
      <c r="E146" s="101"/>
      <c r="F146" s="102"/>
      <c r="G146" s="102"/>
      <c r="H146" s="102"/>
      <c r="I146" s="104"/>
      <c r="J146" s="104"/>
    </row>
    <row r="147" spans="1:10">
      <c r="A147" s="100"/>
      <c r="E147" s="101"/>
      <c r="F147" s="102"/>
      <c r="G147" s="102"/>
      <c r="H147" s="102"/>
      <c r="I147" s="104"/>
      <c r="J147" s="104"/>
    </row>
    <row r="148" spans="1:10">
      <c r="A148" s="100"/>
      <c r="E148" s="101"/>
      <c r="F148" s="102"/>
      <c r="G148" s="102"/>
      <c r="H148" s="102"/>
      <c r="I148" s="104"/>
      <c r="J148" s="104"/>
    </row>
    <row r="149" spans="1:10">
      <c r="A149" s="100"/>
      <c r="E149" s="101"/>
      <c r="F149" s="102"/>
      <c r="G149" s="102"/>
      <c r="H149" s="102"/>
      <c r="I149" s="104"/>
      <c r="J149" s="104"/>
    </row>
    <row r="150" spans="1:10">
      <c r="A150" s="100"/>
      <c r="E150" s="101"/>
      <c r="F150" s="102"/>
      <c r="G150" s="102"/>
      <c r="H150" s="102"/>
      <c r="I150" s="104"/>
      <c r="J150" s="104"/>
    </row>
    <row r="151" spans="1:10">
      <c r="A151" s="100"/>
      <c r="E151" s="101"/>
      <c r="F151" s="102"/>
      <c r="G151" s="102"/>
      <c r="H151" s="102"/>
      <c r="I151" s="104"/>
      <c r="J151" s="104"/>
    </row>
    <row r="152" spans="1:10">
      <c r="A152" s="100"/>
      <c r="E152" s="101"/>
      <c r="F152" s="102"/>
      <c r="G152" s="102"/>
      <c r="H152" s="102"/>
      <c r="I152" s="104"/>
      <c r="J152" s="104"/>
    </row>
    <row r="153" spans="1:10">
      <c r="A153" s="100"/>
      <c r="E153" s="101"/>
      <c r="F153" s="102"/>
      <c r="G153" s="102"/>
      <c r="H153" s="102"/>
      <c r="I153" s="104"/>
      <c r="J153" s="104"/>
    </row>
    <row r="154" spans="1:10">
      <c r="A154" s="100"/>
      <c r="E154" s="101"/>
      <c r="F154" s="102"/>
      <c r="G154" s="102"/>
      <c r="H154" s="102"/>
      <c r="I154" s="104"/>
      <c r="J154" s="104"/>
    </row>
    <row r="155" spans="1:10">
      <c r="A155" s="100"/>
      <c r="E155" s="101"/>
      <c r="F155" s="102"/>
      <c r="G155" s="102"/>
      <c r="H155" s="102"/>
      <c r="I155" s="104"/>
      <c r="J155" s="104"/>
    </row>
    <row r="156" spans="1:10">
      <c r="A156" s="100"/>
      <c r="E156" s="101"/>
      <c r="F156" s="102"/>
      <c r="G156" s="102"/>
      <c r="H156" s="102"/>
      <c r="I156" s="104"/>
      <c r="J156" s="104"/>
    </row>
    <row r="157" spans="1:10">
      <c r="A157" s="100"/>
      <c r="E157" s="101"/>
      <c r="F157" s="102"/>
      <c r="G157" s="102"/>
      <c r="H157" s="102"/>
      <c r="I157" s="104"/>
      <c r="J157" s="104"/>
    </row>
    <row r="158" spans="1:10">
      <c r="A158" s="100"/>
      <c r="E158" s="101"/>
      <c r="F158" s="102"/>
      <c r="G158" s="102"/>
      <c r="H158" s="102"/>
      <c r="I158" s="104"/>
      <c r="J158" s="104"/>
    </row>
    <row r="159" spans="1:10">
      <c r="A159" s="100"/>
      <c r="E159" s="101"/>
      <c r="F159" s="102"/>
      <c r="G159" s="102"/>
      <c r="H159" s="102"/>
      <c r="I159" s="104"/>
      <c r="J159" s="104"/>
    </row>
    <row r="160" spans="1:10">
      <c r="A160" s="100"/>
      <c r="E160" s="101"/>
      <c r="F160" s="102"/>
      <c r="G160" s="102"/>
      <c r="H160" s="102"/>
      <c r="I160" s="104"/>
      <c r="J160" s="104"/>
    </row>
    <row r="161" spans="1:10">
      <c r="A161" s="100"/>
      <c r="E161" s="101"/>
      <c r="F161" s="102"/>
      <c r="G161" s="102"/>
      <c r="H161" s="102"/>
      <c r="I161" s="104"/>
      <c r="J161" s="104"/>
    </row>
    <row r="162" spans="1:10">
      <c r="A162" s="100"/>
      <c r="E162" s="101"/>
      <c r="F162" s="102"/>
      <c r="G162" s="102"/>
      <c r="H162" s="102"/>
      <c r="I162" s="104"/>
      <c r="J162" s="104"/>
    </row>
    <row r="163" spans="1:10">
      <c r="A163" s="100"/>
      <c r="E163" s="101"/>
      <c r="F163" s="102"/>
      <c r="G163" s="102"/>
      <c r="H163" s="102"/>
      <c r="I163" s="104"/>
      <c r="J163" s="104"/>
    </row>
    <row r="164" spans="1:10">
      <c r="A164" s="100"/>
      <c r="E164" s="101"/>
      <c r="F164" s="102"/>
      <c r="G164" s="102"/>
      <c r="H164" s="102"/>
      <c r="I164" s="104"/>
      <c r="J164" s="104"/>
    </row>
    <row r="165" spans="1:10">
      <c r="A165" s="100"/>
      <c r="E165" s="101"/>
      <c r="F165" s="102"/>
      <c r="G165" s="102"/>
      <c r="H165" s="102"/>
      <c r="I165" s="104"/>
      <c r="J165" s="104"/>
    </row>
    <row r="166" spans="1:10">
      <c r="A166" s="100"/>
      <c r="E166" s="101"/>
      <c r="F166" s="102"/>
      <c r="G166" s="102"/>
      <c r="H166" s="102"/>
      <c r="I166" s="104"/>
      <c r="J166" s="104"/>
    </row>
    <row r="167" spans="1:10">
      <c r="A167" s="100"/>
      <c r="E167" s="101"/>
      <c r="F167" s="102"/>
      <c r="G167" s="102"/>
      <c r="H167" s="102"/>
      <c r="I167" s="104"/>
      <c r="J167" s="104"/>
    </row>
    <row r="168" spans="1:10">
      <c r="A168" s="100"/>
      <c r="E168" s="101"/>
      <c r="F168" s="102"/>
      <c r="G168" s="102"/>
      <c r="H168" s="102"/>
      <c r="I168" s="104"/>
      <c r="J168" s="104"/>
    </row>
    <row r="169" spans="1:10">
      <c r="A169" s="100"/>
      <c r="E169" s="101"/>
      <c r="F169" s="102"/>
      <c r="G169" s="102"/>
      <c r="H169" s="102"/>
      <c r="I169" s="104"/>
      <c r="J169" s="104"/>
    </row>
    <row r="170" spans="1:10">
      <c r="A170" s="100"/>
      <c r="E170" s="101"/>
      <c r="F170" s="102"/>
      <c r="G170" s="102"/>
      <c r="H170" s="102"/>
      <c r="I170" s="104"/>
      <c r="J170" s="104"/>
    </row>
    <row r="171" spans="1:10">
      <c r="A171" s="100"/>
      <c r="E171" s="101"/>
      <c r="F171" s="102"/>
      <c r="G171" s="102"/>
      <c r="H171" s="102"/>
      <c r="I171" s="104"/>
      <c r="J171" s="104"/>
    </row>
    <row r="172" spans="1:10">
      <c r="A172" s="100"/>
      <c r="E172" s="101"/>
      <c r="F172" s="102"/>
      <c r="G172" s="102"/>
      <c r="H172" s="102"/>
      <c r="I172" s="104"/>
      <c r="J172" s="104"/>
    </row>
    <row r="173" spans="1:10">
      <c r="A173" s="100"/>
      <c r="E173" s="101"/>
      <c r="F173" s="102"/>
      <c r="G173" s="102"/>
      <c r="H173" s="102"/>
      <c r="I173" s="104"/>
      <c r="J173" s="104"/>
    </row>
    <row r="174" spans="1:10">
      <c r="A174" s="100"/>
      <c r="E174" s="101"/>
      <c r="F174" s="102"/>
      <c r="G174" s="102"/>
      <c r="H174" s="102"/>
      <c r="I174" s="104"/>
      <c r="J174" s="104"/>
    </row>
    <row r="175" spans="1:10">
      <c r="A175" s="100"/>
      <c r="E175" s="101"/>
      <c r="F175" s="102"/>
      <c r="G175" s="102"/>
      <c r="H175" s="102"/>
      <c r="I175" s="104"/>
      <c r="J175" s="104"/>
    </row>
    <row r="176" spans="1:10">
      <c r="A176" s="100"/>
      <c r="E176" s="101"/>
      <c r="F176" s="102"/>
      <c r="G176" s="102"/>
      <c r="H176" s="102"/>
      <c r="I176" s="104"/>
      <c r="J176" s="104"/>
    </row>
    <row r="177" spans="1:10">
      <c r="A177" s="100"/>
      <c r="E177" s="101"/>
      <c r="F177" s="102"/>
      <c r="G177" s="102"/>
      <c r="H177" s="102"/>
      <c r="I177" s="104"/>
      <c r="J177" s="104"/>
    </row>
    <row r="178" spans="1:10">
      <c r="A178" s="100"/>
      <c r="E178" s="101"/>
      <c r="F178" s="102"/>
      <c r="G178" s="102"/>
      <c r="H178" s="102"/>
      <c r="I178" s="104"/>
      <c r="J178" s="104"/>
    </row>
    <row r="179" spans="1:10">
      <c r="A179" s="100"/>
      <c r="E179" s="101"/>
      <c r="F179" s="102"/>
      <c r="G179" s="102"/>
      <c r="H179" s="102"/>
      <c r="I179" s="104"/>
      <c r="J179" s="104"/>
    </row>
    <row r="180" spans="1:10">
      <c r="A180" s="100"/>
      <c r="E180" s="101"/>
      <c r="F180" s="102"/>
      <c r="G180" s="102"/>
      <c r="H180" s="102"/>
      <c r="I180" s="104"/>
      <c r="J180" s="104"/>
    </row>
    <row r="181" spans="1:10">
      <c r="A181" s="100"/>
      <c r="B181" s="101"/>
      <c r="E181" s="101"/>
    </row>
    <row r="182" spans="1:10">
      <c r="A182" s="100"/>
      <c r="B182" s="101"/>
      <c r="E182" s="101"/>
    </row>
    <row r="183" spans="1:10">
      <c r="A183" s="100"/>
      <c r="B183" s="101"/>
      <c r="E183" s="101"/>
    </row>
    <row r="184" spans="1:10">
      <c r="A184" s="100"/>
      <c r="B184" s="101"/>
      <c r="E184" s="101"/>
    </row>
    <row r="185" spans="1:10">
      <c r="A185" s="100"/>
      <c r="B185" s="101"/>
      <c r="E185" s="101"/>
    </row>
    <row r="186" spans="1:10">
      <c r="A186" s="100"/>
      <c r="B186" s="101"/>
      <c r="E186" s="101"/>
    </row>
    <row r="187" spans="1:10">
      <c r="A187" s="100"/>
      <c r="B187" s="101"/>
      <c r="E187" s="101"/>
    </row>
    <row r="188" spans="1:10">
      <c r="A188" s="100"/>
      <c r="B188" s="101"/>
      <c r="E188" s="101"/>
    </row>
    <row r="189" spans="1:10">
      <c r="A189" s="100"/>
      <c r="B189" s="101"/>
      <c r="E189" s="101"/>
    </row>
    <row r="190" spans="1:10">
      <c r="A190" s="100"/>
      <c r="B190" s="101"/>
      <c r="E190" s="101"/>
    </row>
    <row r="191" spans="1:10">
      <c r="A191" s="100"/>
      <c r="B191" s="101"/>
      <c r="E191" s="101"/>
    </row>
    <row r="192" spans="1:10">
      <c r="A192" s="100"/>
      <c r="B192" s="101"/>
      <c r="E192" s="101"/>
    </row>
    <row r="193" spans="1:5">
      <c r="A193" s="100"/>
      <c r="B193" s="101"/>
      <c r="E193" s="101"/>
    </row>
    <row r="194" spans="1:5">
      <c r="A194" s="100"/>
      <c r="B194" s="101"/>
      <c r="E194" s="101"/>
    </row>
    <row r="195" spans="1:5">
      <c r="A195" s="100"/>
      <c r="B195" s="101"/>
      <c r="E195" s="101"/>
    </row>
    <row r="196" spans="1:5">
      <c r="A196" s="100"/>
      <c r="B196" s="101"/>
      <c r="E196" s="101"/>
    </row>
    <row r="197" spans="1:5">
      <c r="A197" s="100"/>
      <c r="B197" s="101"/>
      <c r="E197" s="101"/>
    </row>
    <row r="198" spans="1:5">
      <c r="A198" s="100"/>
      <c r="B198" s="101"/>
      <c r="E198" s="101"/>
    </row>
    <row r="199" spans="1:5">
      <c r="A199" s="100"/>
      <c r="B199" s="101"/>
      <c r="E199" s="101"/>
    </row>
    <row r="200" spans="1:5">
      <c r="A200" s="100"/>
      <c r="B200" s="101"/>
      <c r="E200" s="101"/>
    </row>
    <row r="201" spans="1:5">
      <c r="A201" s="100"/>
      <c r="B201" s="101"/>
      <c r="E201" s="101"/>
    </row>
    <row r="202" spans="1:5">
      <c r="A202" s="100"/>
      <c r="B202" s="101"/>
      <c r="E202" s="101"/>
    </row>
    <row r="203" spans="1:5">
      <c r="A203" s="100"/>
      <c r="B203" s="101"/>
      <c r="E203" s="101"/>
    </row>
    <row r="204" spans="1:5">
      <c r="A204" s="100"/>
      <c r="B204" s="101"/>
      <c r="E204" s="101"/>
    </row>
    <row r="205" spans="1:5">
      <c r="A205" s="100"/>
      <c r="B205" s="101"/>
      <c r="E205" s="101"/>
    </row>
    <row r="206" spans="1:5">
      <c r="A206" s="100"/>
      <c r="B206" s="101"/>
      <c r="E206" s="101"/>
    </row>
    <row r="207" spans="1:5">
      <c r="A207" s="100"/>
      <c r="B207" s="101"/>
      <c r="E207" s="101"/>
    </row>
    <row r="208" spans="1:5">
      <c r="A208" s="100"/>
      <c r="B208" s="101"/>
      <c r="E208" s="101"/>
    </row>
    <row r="209" spans="1:5">
      <c r="A209" s="100"/>
      <c r="B209" s="101"/>
      <c r="E209" s="101"/>
    </row>
    <row r="210" spans="1:5">
      <c r="A210" s="100"/>
      <c r="B210" s="101"/>
      <c r="E210" s="101"/>
    </row>
    <row r="211" spans="1:5">
      <c r="A211" s="100"/>
      <c r="B211" s="101"/>
      <c r="E211" s="101"/>
    </row>
    <row r="212" spans="1:5">
      <c r="A212" s="100"/>
      <c r="B212" s="101"/>
      <c r="E212" s="101"/>
    </row>
    <row r="213" spans="1:5">
      <c r="A213" s="100"/>
      <c r="B213" s="101"/>
      <c r="E213" s="101"/>
    </row>
    <row r="214" spans="1:5">
      <c r="A214" s="100"/>
      <c r="B214" s="101"/>
      <c r="E214" s="101"/>
    </row>
    <row r="215" spans="1:5">
      <c r="A215" s="100"/>
      <c r="B215" s="101"/>
      <c r="E215" s="101"/>
    </row>
    <row r="216" spans="1:5">
      <c r="A216" s="100"/>
      <c r="B216" s="101"/>
      <c r="E216" s="101"/>
    </row>
    <row r="217" spans="1:5">
      <c r="A217" s="100"/>
      <c r="B217" s="101"/>
      <c r="E217" s="101"/>
    </row>
    <row r="218" spans="1:5">
      <c r="A218" s="100"/>
      <c r="B218" s="101"/>
      <c r="E218" s="101"/>
    </row>
    <row r="219" spans="1:5">
      <c r="A219" s="100"/>
      <c r="B219" s="101"/>
      <c r="E219" s="101"/>
    </row>
    <row r="220" spans="1:5">
      <c r="A220" s="100"/>
      <c r="B220" s="101"/>
      <c r="E220" s="101"/>
    </row>
    <row r="221" spans="1:5">
      <c r="A221" s="100"/>
      <c r="B221" s="101"/>
      <c r="E221" s="101"/>
    </row>
    <row r="222" spans="1:5">
      <c r="A222" s="100"/>
      <c r="B222" s="101"/>
      <c r="E222" s="101"/>
    </row>
    <row r="223" spans="1:5">
      <c r="A223" s="100"/>
      <c r="B223" s="101"/>
      <c r="E223" s="101"/>
    </row>
    <row r="224" spans="1:5">
      <c r="A224" s="100"/>
      <c r="B224" s="101"/>
      <c r="E224" s="101"/>
    </row>
    <row r="225" spans="1:5">
      <c r="A225" s="100"/>
      <c r="B225" s="101"/>
      <c r="E225" s="101"/>
    </row>
    <row r="226" spans="1:5">
      <c r="A226" s="100"/>
      <c r="B226" s="101"/>
      <c r="E226" s="101"/>
    </row>
    <row r="227" spans="1:5">
      <c r="A227" s="100"/>
      <c r="B227" s="101"/>
      <c r="E227" s="101"/>
    </row>
    <row r="228" spans="1:5">
      <c r="A228" s="100"/>
      <c r="B228" s="101"/>
      <c r="E228" s="101"/>
    </row>
    <row r="229" spans="1:5">
      <c r="A229" s="100"/>
      <c r="B229" s="101"/>
      <c r="E229" s="101"/>
    </row>
    <row r="230" spans="1:5">
      <c r="A230" s="100"/>
      <c r="B230" s="101"/>
      <c r="E230" s="101"/>
    </row>
    <row r="231" spans="1:5">
      <c r="A231" s="100"/>
      <c r="B231" s="101"/>
      <c r="E231" s="101"/>
    </row>
    <row r="232" spans="1:5">
      <c r="A232" s="100"/>
      <c r="B232" s="101"/>
      <c r="E232" s="101"/>
    </row>
    <row r="233" spans="1:5">
      <c r="A233" s="100"/>
      <c r="B233" s="101"/>
      <c r="E233" s="101"/>
    </row>
    <row r="234" spans="1:5">
      <c r="A234" s="100"/>
      <c r="B234" s="101"/>
      <c r="E234" s="101"/>
    </row>
    <row r="235" spans="1:5">
      <c r="A235" s="100"/>
      <c r="B235" s="101"/>
      <c r="E235" s="101"/>
    </row>
    <row r="236" spans="1:5">
      <c r="A236" s="100"/>
      <c r="B236" s="101"/>
      <c r="E236" s="101"/>
    </row>
    <row r="237" spans="1:5">
      <c r="A237" s="100"/>
      <c r="B237" s="101"/>
      <c r="E237" s="101"/>
    </row>
    <row r="238" spans="1:5">
      <c r="A238" s="100"/>
      <c r="B238" s="101"/>
      <c r="E238" s="101"/>
    </row>
    <row r="239" spans="1:5">
      <c r="A239" s="100"/>
      <c r="B239" s="101"/>
      <c r="E239" s="101"/>
    </row>
    <row r="240" spans="1:5">
      <c r="A240" s="100"/>
      <c r="B240" s="101"/>
      <c r="E240" s="101"/>
    </row>
    <row r="241" spans="1:5">
      <c r="A241" s="100"/>
      <c r="B241" s="101"/>
      <c r="E241" s="101"/>
    </row>
    <row r="242" spans="1:5">
      <c r="A242" s="100"/>
      <c r="B242" s="101"/>
      <c r="E242" s="101"/>
    </row>
    <row r="243" spans="1:5">
      <c r="A243" s="100"/>
      <c r="B243" s="101"/>
      <c r="E243" s="101"/>
    </row>
    <row r="244" spans="1:5">
      <c r="A244" s="100"/>
      <c r="B244" s="101"/>
      <c r="E244" s="101"/>
    </row>
    <row r="245" spans="1:5">
      <c r="A245" s="100"/>
      <c r="B245" s="101"/>
      <c r="E245" s="101"/>
    </row>
    <row r="246" spans="1:5">
      <c r="A246" s="100"/>
      <c r="B246" s="101"/>
      <c r="E246" s="101"/>
    </row>
    <row r="247" spans="1:5">
      <c r="A247" s="100"/>
      <c r="B247" s="101"/>
      <c r="E247" s="101"/>
    </row>
    <row r="248" spans="1:5">
      <c r="A248" s="100"/>
      <c r="B248" s="101"/>
      <c r="E248" s="101"/>
    </row>
    <row r="249" spans="1:5">
      <c r="A249" s="100"/>
      <c r="B249" s="101"/>
      <c r="E249" s="101"/>
    </row>
    <row r="250" spans="1:5">
      <c r="A250" s="100"/>
      <c r="B250" s="101"/>
      <c r="E250" s="101"/>
    </row>
    <row r="251" spans="1:5">
      <c r="A251" s="100"/>
      <c r="B251" s="101"/>
      <c r="E251" s="101"/>
    </row>
    <row r="252" spans="1:5">
      <c r="A252" s="100"/>
      <c r="B252" s="101"/>
      <c r="E252" s="101"/>
    </row>
    <row r="253" spans="1:5">
      <c r="A253" s="100"/>
      <c r="B253" s="101"/>
      <c r="E253" s="101"/>
    </row>
    <row r="254" spans="1:5">
      <c r="A254" s="100"/>
      <c r="B254" s="101"/>
      <c r="E254" s="101"/>
    </row>
    <row r="255" spans="1:5">
      <c r="A255" s="100"/>
      <c r="B255" s="101"/>
      <c r="E255" s="101"/>
    </row>
    <row r="256" spans="1:5">
      <c r="A256" s="100"/>
      <c r="B256" s="101"/>
      <c r="E256" s="101"/>
    </row>
    <row r="257" spans="1:5">
      <c r="A257" s="100"/>
      <c r="B257" s="101"/>
      <c r="E257" s="101"/>
    </row>
    <row r="258" spans="1:5">
      <c r="A258" s="100"/>
      <c r="B258" s="101"/>
      <c r="E258" s="101"/>
    </row>
    <row r="259" spans="1:5">
      <c r="A259" s="100"/>
      <c r="B259" s="101"/>
      <c r="E259" s="101"/>
    </row>
    <row r="260" spans="1:5">
      <c r="A260" s="100"/>
      <c r="B260" s="101"/>
      <c r="E260" s="101"/>
    </row>
    <row r="261" spans="1:5">
      <c r="A261" s="100"/>
      <c r="B261" s="101"/>
      <c r="E261" s="101"/>
    </row>
    <row r="262" spans="1:5">
      <c r="A262" s="100"/>
      <c r="B262" s="101"/>
      <c r="E262" s="101"/>
    </row>
    <row r="263" spans="1:5">
      <c r="A263" s="100"/>
      <c r="B263" s="101"/>
      <c r="E263" s="101"/>
    </row>
    <row r="264" spans="1:5">
      <c r="A264" s="100"/>
      <c r="B264" s="101"/>
      <c r="E264" s="101"/>
    </row>
    <row r="265" spans="1:5">
      <c r="A265" s="100"/>
      <c r="B265" s="101"/>
      <c r="E265" s="101"/>
    </row>
    <row r="266" spans="1:5">
      <c r="A266" s="100"/>
      <c r="B266" s="101"/>
      <c r="E266" s="101"/>
    </row>
    <row r="267" spans="1:5">
      <c r="A267" s="100"/>
      <c r="B267" s="101"/>
      <c r="E267" s="101"/>
    </row>
    <row r="268" spans="1:5">
      <c r="A268" s="100"/>
      <c r="B268" s="101"/>
      <c r="E268" s="101"/>
    </row>
    <row r="269" spans="1:5">
      <c r="A269" s="100"/>
      <c r="B269" s="101"/>
      <c r="E269" s="101"/>
    </row>
    <row r="270" spans="1:5">
      <c r="A270" s="100"/>
      <c r="B270" s="101"/>
      <c r="E270" s="101"/>
    </row>
    <row r="271" spans="1:5">
      <c r="A271" s="100"/>
      <c r="B271" s="101"/>
      <c r="E271" s="101"/>
    </row>
    <row r="272" spans="1:5">
      <c r="A272" s="100"/>
      <c r="B272" s="101"/>
      <c r="E272" s="101"/>
    </row>
    <row r="273" spans="1:5">
      <c r="A273" s="100"/>
      <c r="B273" s="101"/>
      <c r="E273" s="101"/>
    </row>
    <row r="274" spans="1:5">
      <c r="A274" s="100"/>
      <c r="B274" s="101"/>
      <c r="E274" s="101"/>
    </row>
    <row r="275" spans="1:5">
      <c r="A275" s="100"/>
      <c r="B275" s="101"/>
      <c r="E275" s="101"/>
    </row>
    <row r="276" spans="1:5">
      <c r="A276" s="100"/>
      <c r="B276" s="101"/>
      <c r="E276" s="101"/>
    </row>
    <row r="277" spans="1:5">
      <c r="A277" s="100"/>
      <c r="B277" s="101"/>
      <c r="E277" s="101"/>
    </row>
    <row r="278" spans="1:5">
      <c r="A278" s="100"/>
      <c r="B278" s="101"/>
      <c r="E278" s="101"/>
    </row>
    <row r="279" spans="1:5">
      <c r="A279" s="100"/>
      <c r="B279" s="101"/>
      <c r="E279" s="101"/>
    </row>
    <row r="280" spans="1:5">
      <c r="A280" s="100"/>
      <c r="B280" s="101"/>
      <c r="E280" s="101"/>
    </row>
    <row r="281" spans="1:5">
      <c r="A281" s="100"/>
      <c r="B281" s="101"/>
      <c r="E281" s="101"/>
    </row>
    <row r="282" spans="1:5">
      <c r="A282" s="100"/>
      <c r="B282" s="101"/>
      <c r="E282" s="101"/>
    </row>
    <row r="283" spans="1:5">
      <c r="A283" s="100"/>
      <c r="B283" s="101"/>
      <c r="E283" s="101"/>
    </row>
    <row r="284" spans="1:5">
      <c r="A284" s="100"/>
      <c r="B284" s="101"/>
      <c r="E284" s="101"/>
    </row>
    <row r="285" spans="1:5">
      <c r="A285" s="100"/>
      <c r="B285" s="101"/>
      <c r="E285" s="101"/>
    </row>
    <row r="286" spans="1:5">
      <c r="A286" s="100"/>
      <c r="B286" s="101"/>
      <c r="E286" s="101"/>
    </row>
    <row r="287" spans="1:5">
      <c r="A287" s="100"/>
      <c r="B287" s="101"/>
      <c r="E287" s="101"/>
    </row>
    <row r="288" spans="1:5">
      <c r="A288" s="100"/>
      <c r="B288" s="101"/>
      <c r="E288" s="101"/>
    </row>
    <row r="289" spans="1:5">
      <c r="A289" s="100"/>
      <c r="B289" s="101"/>
      <c r="E289" s="101"/>
    </row>
    <row r="290" spans="1:5">
      <c r="A290" s="100"/>
      <c r="B290" s="101"/>
      <c r="E290" s="101"/>
    </row>
    <row r="291" spans="1:5">
      <c r="A291" s="100"/>
      <c r="B291" s="101"/>
      <c r="E291" s="101"/>
    </row>
    <row r="292" spans="1:5">
      <c r="A292" s="100"/>
      <c r="B292" s="101"/>
      <c r="E292" s="101"/>
    </row>
    <row r="293" spans="1:5">
      <c r="A293" s="100"/>
      <c r="B293" s="101"/>
      <c r="E293" s="101"/>
    </row>
    <row r="294" spans="1:5">
      <c r="A294" s="100"/>
      <c r="B294" s="101"/>
      <c r="E294" s="101"/>
    </row>
    <row r="295" spans="1:5">
      <c r="A295" s="100"/>
      <c r="B295" s="101"/>
      <c r="E295" s="101"/>
    </row>
    <row r="296" spans="1:5">
      <c r="A296" s="100"/>
      <c r="B296" s="101"/>
      <c r="E296" s="101"/>
    </row>
    <row r="297" spans="1:5">
      <c r="A297" s="100"/>
      <c r="B297" s="101"/>
      <c r="E297" s="101"/>
    </row>
    <row r="298" spans="1:5">
      <c r="A298" s="100"/>
      <c r="B298" s="101"/>
      <c r="E298" s="101"/>
    </row>
    <row r="299" spans="1:5">
      <c r="A299" s="100"/>
      <c r="B299" s="101"/>
      <c r="E299" s="101"/>
    </row>
    <row r="300" spans="1:5">
      <c r="A300" s="100"/>
      <c r="B300" s="101"/>
      <c r="E300" s="101"/>
    </row>
    <row r="301" spans="1:5">
      <c r="A301" s="100"/>
      <c r="B301" s="101"/>
      <c r="E301" s="101"/>
    </row>
    <row r="302" spans="1:5">
      <c r="A302" s="100"/>
      <c r="B302" s="101"/>
      <c r="E302" s="101"/>
    </row>
    <row r="303" spans="1:5">
      <c r="A303" s="100"/>
      <c r="B303" s="101"/>
      <c r="E303" s="101"/>
    </row>
    <row r="304" spans="1:5">
      <c r="A304" s="100"/>
      <c r="B304" s="101"/>
      <c r="E304" s="101"/>
    </row>
    <row r="305" spans="1:5">
      <c r="A305" s="100"/>
      <c r="B305" s="101"/>
      <c r="E305" s="101"/>
    </row>
    <row r="306" spans="1:5">
      <c r="A306" s="100"/>
      <c r="B306" s="101"/>
      <c r="E306" s="101"/>
    </row>
    <row r="307" spans="1:5">
      <c r="A307" s="100"/>
      <c r="B307" s="101"/>
      <c r="E307" s="101"/>
    </row>
    <row r="308" spans="1:5">
      <c r="A308" s="100"/>
      <c r="B308" s="101"/>
      <c r="E308" s="101"/>
    </row>
    <row r="309" spans="1:5">
      <c r="A309" s="100"/>
      <c r="B309" s="101"/>
      <c r="E309" s="101"/>
    </row>
    <row r="310" spans="1:5">
      <c r="A310" s="100"/>
      <c r="B310" s="101"/>
      <c r="E310" s="101"/>
    </row>
    <row r="311" spans="1:5">
      <c r="A311" s="100"/>
      <c r="B311" s="101"/>
      <c r="E311" s="101"/>
    </row>
    <row r="312" spans="1:5">
      <c r="A312" s="100"/>
      <c r="B312" s="101"/>
      <c r="E312" s="101"/>
    </row>
    <row r="313" spans="1:5">
      <c r="A313" s="100"/>
      <c r="B313" s="101"/>
      <c r="E313" s="101"/>
    </row>
    <row r="314" spans="1:5">
      <c r="A314" s="100"/>
      <c r="B314" s="101"/>
      <c r="E314" s="101"/>
    </row>
    <row r="315" spans="1:5">
      <c r="A315" s="100"/>
      <c r="B315" s="101"/>
      <c r="E315" s="101"/>
    </row>
    <row r="316" spans="1:5">
      <c r="A316" s="100"/>
      <c r="B316" s="101"/>
      <c r="E316" s="101"/>
    </row>
    <row r="317" spans="1:5">
      <c r="A317" s="100"/>
      <c r="B317" s="101"/>
      <c r="E317" s="101"/>
    </row>
    <row r="318" spans="1:5">
      <c r="A318" s="100"/>
      <c r="B318" s="101"/>
      <c r="E318" s="101"/>
    </row>
    <row r="319" spans="1:5">
      <c r="A319" s="100"/>
      <c r="B319" s="101"/>
      <c r="E319" s="101"/>
    </row>
    <row r="320" spans="1:5">
      <c r="A320" s="100"/>
      <c r="B320" s="101"/>
      <c r="E320" s="101"/>
    </row>
    <row r="321" spans="1:5">
      <c r="A321" s="100"/>
      <c r="B321" s="101"/>
      <c r="E321" s="101"/>
    </row>
    <row r="322" spans="1:5">
      <c r="A322" s="100"/>
      <c r="B322" s="101"/>
      <c r="E322" s="101"/>
    </row>
    <row r="323" spans="1:5">
      <c r="A323" s="100"/>
      <c r="B323" s="101"/>
      <c r="E323" s="101"/>
    </row>
    <row r="324" spans="1:5">
      <c r="A324" s="100"/>
      <c r="B324" s="101"/>
      <c r="E324" s="101"/>
    </row>
    <row r="325" spans="1:5">
      <c r="A325" s="100"/>
      <c r="B325" s="101"/>
      <c r="E325" s="101"/>
    </row>
    <row r="326" spans="1:5">
      <c r="A326" s="100"/>
      <c r="B326" s="101"/>
      <c r="E326" s="101"/>
    </row>
    <row r="327" spans="1:5">
      <c r="A327" s="100"/>
      <c r="B327" s="101"/>
      <c r="E327" s="101"/>
    </row>
    <row r="328" spans="1:5">
      <c r="A328" s="100"/>
      <c r="B328" s="101"/>
      <c r="E328" s="101"/>
    </row>
    <row r="329" spans="1:5">
      <c r="A329" s="100"/>
      <c r="B329" s="101"/>
      <c r="E329" s="101"/>
    </row>
    <row r="330" spans="1:5">
      <c r="A330" s="100"/>
      <c r="B330" s="101"/>
      <c r="E330" s="101"/>
    </row>
    <row r="331" spans="1:5">
      <c r="A331" s="100"/>
      <c r="B331" s="101"/>
      <c r="E331" s="101"/>
    </row>
    <row r="332" spans="1:5">
      <c r="A332" s="100"/>
      <c r="B332" s="101"/>
      <c r="E332" s="101"/>
    </row>
    <row r="333" spans="1:5">
      <c r="A333" s="100"/>
      <c r="B333" s="101"/>
      <c r="E333" s="101"/>
    </row>
    <row r="334" spans="1:5">
      <c r="A334" s="100"/>
      <c r="B334" s="101"/>
      <c r="E334" s="101"/>
    </row>
    <row r="335" spans="1:5">
      <c r="A335" s="100"/>
      <c r="B335" s="101"/>
      <c r="E335" s="101"/>
    </row>
    <row r="336" spans="1:5">
      <c r="A336" s="100"/>
      <c r="B336" s="101"/>
      <c r="E336" s="101"/>
    </row>
    <row r="337" spans="1:5">
      <c r="A337" s="100"/>
      <c r="B337" s="101"/>
      <c r="E337" s="101"/>
    </row>
    <row r="338" spans="1:5">
      <c r="A338" s="100"/>
      <c r="B338" s="101"/>
      <c r="E338" s="101"/>
    </row>
    <row r="339" spans="1:5">
      <c r="A339" s="100"/>
      <c r="B339" s="101"/>
      <c r="E339" s="101"/>
    </row>
    <row r="340" spans="1:5">
      <c r="A340" s="100"/>
      <c r="B340" s="101"/>
      <c r="E340" s="101"/>
    </row>
    <row r="341" spans="1:5">
      <c r="A341" s="100"/>
      <c r="B341" s="101"/>
      <c r="E341" s="101"/>
    </row>
    <row r="342" spans="1:5">
      <c r="A342" s="100"/>
      <c r="B342" s="101"/>
      <c r="E342" s="101"/>
    </row>
    <row r="343" spans="1:5">
      <c r="A343" s="100"/>
      <c r="B343" s="101"/>
      <c r="E343" s="101"/>
    </row>
    <row r="344" spans="1:5">
      <c r="A344" s="100"/>
      <c r="B344" s="101"/>
      <c r="E344" s="101"/>
    </row>
    <row r="345" spans="1:5">
      <c r="A345" s="100"/>
      <c r="B345" s="101"/>
      <c r="E345" s="101"/>
    </row>
    <row r="346" spans="1:5">
      <c r="A346" s="100"/>
      <c r="B346" s="101"/>
      <c r="E346" s="101"/>
    </row>
    <row r="347" spans="1:5">
      <c r="A347" s="100"/>
      <c r="B347" s="101"/>
      <c r="E347" s="101"/>
    </row>
    <row r="348" spans="1:5">
      <c r="A348" s="100"/>
      <c r="B348" s="101"/>
      <c r="E348" s="101"/>
    </row>
    <row r="349" spans="1:5">
      <c r="A349" s="100"/>
      <c r="B349" s="101"/>
      <c r="E349" s="101"/>
    </row>
    <row r="350" spans="1:5">
      <c r="A350" s="100"/>
      <c r="B350" s="101"/>
      <c r="E350" s="101"/>
    </row>
    <row r="351" spans="1:5">
      <c r="A351" s="100"/>
      <c r="B351" s="101"/>
      <c r="E351" s="101"/>
    </row>
    <row r="352" spans="1:5">
      <c r="A352" s="100"/>
      <c r="B352" s="101"/>
      <c r="E352" s="101"/>
    </row>
    <row r="353" spans="1:5">
      <c r="A353" s="100"/>
      <c r="B353" s="101"/>
      <c r="E353" s="101"/>
    </row>
    <row r="354" spans="1:5">
      <c r="A354" s="100"/>
      <c r="B354" s="101"/>
      <c r="E354" s="101"/>
    </row>
    <row r="355" spans="1:5">
      <c r="A355" s="100"/>
      <c r="B355" s="101"/>
      <c r="E355" s="101"/>
    </row>
    <row r="356" spans="1:5">
      <c r="A356" s="100"/>
      <c r="B356" s="101"/>
      <c r="E356" s="101"/>
    </row>
    <row r="357" spans="1:5">
      <c r="A357" s="100"/>
      <c r="B357" s="101"/>
      <c r="E357" s="101"/>
    </row>
    <row r="358" spans="1:5">
      <c r="A358" s="100"/>
      <c r="B358" s="101"/>
      <c r="E358" s="101"/>
    </row>
    <row r="359" spans="1:5">
      <c r="A359" s="100"/>
      <c r="B359" s="101"/>
      <c r="E359" s="101"/>
    </row>
    <row r="360" spans="1:5">
      <c r="A360" s="100"/>
      <c r="B360" s="101"/>
      <c r="E360" s="101"/>
    </row>
    <row r="361" spans="1:5">
      <c r="A361" s="100"/>
      <c r="B361" s="101"/>
      <c r="E361" s="101"/>
    </row>
    <row r="362" spans="1:5">
      <c r="A362" s="100"/>
      <c r="B362" s="101"/>
      <c r="E362" s="101"/>
    </row>
    <row r="363" spans="1:5">
      <c r="A363" s="100"/>
      <c r="B363" s="101"/>
      <c r="E363" s="101"/>
    </row>
    <row r="364" spans="1:5">
      <c r="A364" s="100"/>
      <c r="B364" s="101"/>
      <c r="E364" s="101"/>
    </row>
    <row r="365" spans="1:5">
      <c r="A365" s="100"/>
      <c r="B365" s="101"/>
      <c r="E365" s="101"/>
    </row>
    <row r="366" spans="1:5">
      <c r="A366" s="100"/>
      <c r="B366" s="101"/>
      <c r="E366" s="101"/>
    </row>
    <row r="367" spans="1:5">
      <c r="A367" s="100"/>
      <c r="B367" s="101"/>
      <c r="E367" s="101"/>
    </row>
    <row r="368" spans="1:5">
      <c r="A368" s="100"/>
      <c r="B368" s="101"/>
      <c r="E368" s="101"/>
    </row>
    <row r="369" spans="1:5">
      <c r="A369" s="100"/>
      <c r="B369" s="101"/>
      <c r="E369" s="101"/>
    </row>
    <row r="370" spans="1:5">
      <c r="A370" s="100"/>
      <c r="B370" s="101"/>
      <c r="E370" s="101"/>
    </row>
    <row r="371" spans="1:5">
      <c r="A371" s="100"/>
      <c r="B371" s="101"/>
      <c r="E371" s="101"/>
    </row>
    <row r="372" spans="1:5">
      <c r="A372" s="100"/>
      <c r="B372" s="101"/>
      <c r="E372" s="101"/>
    </row>
    <row r="373" spans="1:5">
      <c r="A373" s="100"/>
      <c r="B373" s="101"/>
      <c r="E373" s="101"/>
    </row>
    <row r="374" spans="1:5">
      <c r="A374" s="100"/>
      <c r="B374" s="101"/>
      <c r="E374" s="101"/>
    </row>
    <row r="375" spans="1:5">
      <c r="A375" s="100"/>
      <c r="B375" s="101"/>
      <c r="E375" s="101"/>
    </row>
    <row r="376" spans="1:5">
      <c r="A376" s="100"/>
      <c r="B376" s="101"/>
      <c r="E376" s="101"/>
    </row>
    <row r="377" spans="1:5">
      <c r="A377" s="100"/>
      <c r="B377" s="101"/>
      <c r="E377" s="101"/>
    </row>
    <row r="378" spans="1:5">
      <c r="A378" s="100"/>
      <c r="B378" s="101"/>
      <c r="E378" s="101"/>
    </row>
    <row r="379" spans="1:5">
      <c r="A379" s="100"/>
      <c r="B379" s="101"/>
      <c r="E379" s="101"/>
    </row>
    <row r="380" spans="1:5">
      <c r="A380" s="100"/>
      <c r="B380" s="101"/>
      <c r="E380" s="101"/>
    </row>
    <row r="381" spans="1:5">
      <c r="A381" s="100"/>
      <c r="B381" s="101"/>
      <c r="E381" s="101"/>
    </row>
    <row r="382" spans="1:5">
      <c r="A382" s="100"/>
      <c r="B382" s="101"/>
      <c r="E382" s="101"/>
    </row>
    <row r="383" spans="1:5">
      <c r="A383" s="100"/>
      <c r="B383" s="101"/>
      <c r="E383" s="101"/>
    </row>
    <row r="384" spans="1:5">
      <c r="A384" s="100"/>
      <c r="B384" s="101"/>
      <c r="E384" s="101"/>
    </row>
    <row r="385" spans="1:5">
      <c r="A385" s="100"/>
      <c r="B385" s="101"/>
      <c r="E385" s="101"/>
    </row>
    <row r="386" spans="1:5">
      <c r="A386" s="100"/>
      <c r="B386" s="101"/>
      <c r="E386" s="101"/>
    </row>
    <row r="387" spans="1:5">
      <c r="A387" s="100"/>
      <c r="B387" s="101"/>
      <c r="E387" s="101"/>
    </row>
    <row r="388" spans="1:5">
      <c r="A388" s="100"/>
      <c r="B388" s="101"/>
      <c r="E388" s="101"/>
    </row>
    <row r="389" spans="1:5">
      <c r="A389" s="100"/>
      <c r="B389" s="101"/>
      <c r="E389" s="101"/>
    </row>
    <row r="390" spans="1:5">
      <c r="A390" s="100"/>
      <c r="B390" s="101"/>
      <c r="E390" s="101"/>
    </row>
    <row r="391" spans="1:5">
      <c r="A391" s="100"/>
      <c r="B391" s="101"/>
      <c r="E391" s="101"/>
    </row>
    <row r="392" spans="1:5">
      <c r="A392" s="100"/>
      <c r="B392" s="101"/>
      <c r="E392" s="101"/>
    </row>
    <row r="393" spans="1:5">
      <c r="A393" s="100"/>
      <c r="B393" s="101"/>
      <c r="E393" s="101"/>
    </row>
    <row r="394" spans="1:5">
      <c r="A394" s="100"/>
      <c r="B394" s="101"/>
      <c r="E394" s="101"/>
    </row>
    <row r="395" spans="1:5">
      <c r="A395" s="100"/>
      <c r="B395" s="101"/>
      <c r="E395" s="101"/>
    </row>
    <row r="396" spans="1:5">
      <c r="A396" s="100"/>
      <c r="B396" s="101"/>
      <c r="E396" s="101"/>
    </row>
    <row r="397" spans="1:5">
      <c r="A397" s="100"/>
      <c r="B397" s="101"/>
      <c r="E397" s="101"/>
    </row>
    <row r="398" spans="1:5">
      <c r="A398" s="100"/>
      <c r="B398" s="101"/>
      <c r="E398" s="101"/>
    </row>
    <row r="399" spans="1:5">
      <c r="A399" s="100"/>
      <c r="B399" s="101"/>
      <c r="E399" s="101"/>
    </row>
    <row r="400" spans="1:5">
      <c r="A400" s="100"/>
      <c r="B400" s="101"/>
      <c r="E400" s="101"/>
    </row>
    <row r="401" spans="1:5">
      <c r="A401" s="100"/>
      <c r="B401" s="101"/>
      <c r="E401" s="101"/>
    </row>
    <row r="402" spans="1:5">
      <c r="A402" s="100"/>
      <c r="B402" s="101"/>
      <c r="E402" s="101"/>
    </row>
    <row r="403" spans="1:5">
      <c r="A403" s="100"/>
      <c r="B403" s="101"/>
      <c r="E403" s="101"/>
    </row>
    <row r="404" spans="1:5">
      <c r="A404" s="100"/>
      <c r="B404" s="101"/>
      <c r="E404" s="101"/>
    </row>
    <row r="405" spans="1:5">
      <c r="A405" s="100"/>
      <c r="B405" s="101"/>
      <c r="E405" s="101"/>
    </row>
    <row r="406" spans="1:5">
      <c r="A406" s="100"/>
      <c r="B406" s="101"/>
      <c r="E406" s="101"/>
    </row>
    <row r="407" spans="1:5">
      <c r="A407" s="100"/>
      <c r="B407" s="101"/>
      <c r="E407" s="101"/>
    </row>
    <row r="408" spans="1:5">
      <c r="A408" s="100"/>
      <c r="B408" s="101"/>
      <c r="E408" s="101"/>
    </row>
    <row r="409" spans="1:5">
      <c r="A409" s="100"/>
      <c r="B409" s="101"/>
      <c r="E409" s="101"/>
    </row>
    <row r="410" spans="1:5">
      <c r="A410" s="100"/>
      <c r="B410" s="101"/>
      <c r="E410" s="101"/>
    </row>
    <row r="411" spans="1:5">
      <c r="A411" s="100"/>
      <c r="B411" s="101"/>
      <c r="E411" s="101"/>
    </row>
    <row r="412" spans="1:5">
      <c r="A412" s="100"/>
      <c r="B412" s="101"/>
      <c r="E412" s="101"/>
    </row>
    <row r="413" spans="1:5">
      <c r="A413" s="100"/>
      <c r="B413" s="101"/>
      <c r="E413" s="101"/>
    </row>
    <row r="414" spans="1:5">
      <c r="A414" s="100"/>
      <c r="B414" s="101"/>
      <c r="E414" s="101"/>
    </row>
    <row r="415" spans="1:5">
      <c r="A415" s="100"/>
      <c r="B415" s="101"/>
      <c r="E415" s="101"/>
    </row>
    <row r="416" spans="1:5">
      <c r="A416" s="100"/>
      <c r="B416" s="101"/>
      <c r="E416" s="101"/>
    </row>
    <row r="417" spans="1:5">
      <c r="A417" s="100"/>
      <c r="B417" s="101"/>
      <c r="E417" s="101"/>
    </row>
    <row r="418" spans="1:5">
      <c r="A418" s="100"/>
      <c r="B418" s="101"/>
      <c r="E418" s="101"/>
    </row>
    <row r="419" spans="1:5">
      <c r="A419" s="101"/>
      <c r="B419" s="101"/>
      <c r="E419" s="101"/>
    </row>
    <row r="420" spans="1:5">
      <c r="A420" s="101"/>
      <c r="B420" s="101"/>
      <c r="E420" s="101"/>
    </row>
    <row r="421" spans="1:5">
      <c r="A421" s="101"/>
      <c r="B421" s="101"/>
      <c r="E421" s="101"/>
    </row>
    <row r="422" spans="1:5">
      <c r="A422" s="101"/>
      <c r="B422" s="101"/>
      <c r="E422" s="101"/>
    </row>
    <row r="423" spans="1:5">
      <c r="A423" s="101"/>
      <c r="B423" s="101"/>
      <c r="E423" s="101"/>
    </row>
    <row r="424" spans="1:5">
      <c r="A424" s="101"/>
      <c r="B424" s="101"/>
      <c r="E424" s="101"/>
    </row>
    <row r="425" spans="1:5">
      <c r="A425" s="101"/>
      <c r="B425" s="101"/>
      <c r="E425" s="101"/>
    </row>
    <row r="426" spans="1:5">
      <c r="A426" s="101"/>
      <c r="B426" s="101"/>
      <c r="E426" s="101"/>
    </row>
    <row r="427" spans="1:5">
      <c r="A427" s="101"/>
      <c r="B427" s="101"/>
      <c r="E427" s="101"/>
    </row>
    <row r="428" spans="1:5">
      <c r="A428" s="101"/>
      <c r="B428" s="101"/>
      <c r="E428" s="101"/>
    </row>
    <row r="429" spans="1:5">
      <c r="A429" s="101"/>
      <c r="B429" s="101"/>
      <c r="E429" s="101"/>
    </row>
    <row r="430" spans="1:5">
      <c r="A430" s="101"/>
      <c r="B430" s="101"/>
      <c r="E430" s="101"/>
    </row>
    <row r="431" spans="1:5">
      <c r="A431" s="101"/>
      <c r="B431" s="101"/>
      <c r="E431" s="101"/>
    </row>
    <row r="432" spans="1:5">
      <c r="A432" s="101"/>
      <c r="B432" s="101"/>
      <c r="E432" s="101"/>
    </row>
    <row r="433" spans="1:5">
      <c r="A433" s="101"/>
      <c r="B433" s="101"/>
      <c r="E433" s="101"/>
    </row>
    <row r="434" spans="1:5">
      <c r="A434" s="101"/>
      <c r="B434" s="101"/>
      <c r="E434" s="101"/>
    </row>
    <row r="435" spans="1:5">
      <c r="A435" s="101"/>
      <c r="B435" s="101"/>
      <c r="E435" s="101"/>
    </row>
    <row r="436" spans="1:5">
      <c r="A436" s="101"/>
      <c r="B436" s="101"/>
      <c r="E436" s="101"/>
    </row>
    <row r="437" spans="1:5">
      <c r="A437" s="101"/>
      <c r="B437" s="101"/>
      <c r="E437" s="101"/>
    </row>
    <row r="438" spans="1:5">
      <c r="A438" s="101"/>
      <c r="B438" s="101"/>
      <c r="E438" s="101"/>
    </row>
    <row r="439" spans="1:5">
      <c r="A439" s="101"/>
      <c r="B439" s="101"/>
      <c r="E439" s="101"/>
    </row>
    <row r="440" spans="1:5">
      <c r="A440" s="101"/>
      <c r="B440" s="101"/>
      <c r="E440" s="101"/>
    </row>
    <row r="441" spans="1:5">
      <c r="A441" s="101"/>
      <c r="B441" s="101"/>
      <c r="E441" s="101"/>
    </row>
    <row r="442" spans="1:5">
      <c r="A442" s="101"/>
      <c r="B442" s="101"/>
      <c r="E442" s="101"/>
    </row>
    <row r="443" spans="1:5">
      <c r="A443" s="101"/>
      <c r="B443" s="101"/>
      <c r="E443" s="101"/>
    </row>
    <row r="444" spans="1:5">
      <c r="A444" s="101"/>
      <c r="B444" s="101"/>
      <c r="E444" s="101"/>
    </row>
    <row r="445" spans="1:5">
      <c r="A445" s="101"/>
      <c r="B445" s="101"/>
      <c r="E445" s="101"/>
    </row>
    <row r="446" spans="1:5">
      <c r="A446" s="101"/>
      <c r="B446" s="101"/>
      <c r="E446" s="101"/>
    </row>
    <row r="447" spans="1:5">
      <c r="A447" s="101"/>
      <c r="B447" s="101"/>
      <c r="E447" s="101"/>
    </row>
    <row r="448" spans="1:5">
      <c r="A448" s="101"/>
      <c r="B448" s="101"/>
      <c r="E448" s="101"/>
    </row>
    <row r="449" spans="1:5">
      <c r="A449" s="101"/>
      <c r="B449" s="101"/>
      <c r="E449" s="101"/>
    </row>
    <row r="450" spans="1:5">
      <c r="A450" s="101"/>
      <c r="B450" s="101"/>
      <c r="E450" s="101"/>
    </row>
    <row r="451" spans="1:5">
      <c r="A451" s="101"/>
      <c r="B451" s="101"/>
      <c r="E451" s="101"/>
    </row>
    <row r="452" spans="1:5">
      <c r="A452" s="101"/>
      <c r="B452" s="101"/>
      <c r="E452" s="101"/>
    </row>
    <row r="453" spans="1:5">
      <c r="A453" s="101"/>
      <c r="B453" s="101"/>
      <c r="E453" s="101"/>
    </row>
    <row r="454" spans="1:5">
      <c r="A454" s="101"/>
      <c r="B454" s="101"/>
      <c r="E454" s="101"/>
    </row>
    <row r="455" spans="1:5">
      <c r="A455" s="101"/>
      <c r="B455" s="101"/>
      <c r="E455" s="101"/>
    </row>
    <row r="456" spans="1:5">
      <c r="A456" s="101"/>
      <c r="B456" s="101"/>
      <c r="E456" s="101"/>
    </row>
    <row r="457" spans="1:5">
      <c r="A457" s="101"/>
      <c r="B457" s="101"/>
      <c r="E457" s="101"/>
    </row>
    <row r="458" spans="1:5">
      <c r="A458" s="101"/>
      <c r="B458" s="101"/>
      <c r="E458" s="101"/>
    </row>
    <row r="459" spans="1:5">
      <c r="A459" s="101"/>
      <c r="B459" s="101"/>
      <c r="E459" s="101"/>
    </row>
    <row r="460" spans="1:5">
      <c r="A460" s="101"/>
      <c r="B460" s="101"/>
      <c r="E460" s="101"/>
    </row>
    <row r="461" spans="1:5">
      <c r="A461" s="101"/>
      <c r="B461" s="101"/>
      <c r="E461" s="101"/>
    </row>
    <row r="462" spans="1:5">
      <c r="A462" s="101"/>
      <c r="B462" s="101"/>
      <c r="E462" s="101"/>
    </row>
    <row r="463" spans="1:5">
      <c r="A463" s="101"/>
      <c r="B463" s="101"/>
      <c r="E463" s="101"/>
    </row>
    <row r="464" spans="1:5">
      <c r="A464" s="101"/>
      <c r="B464" s="101"/>
      <c r="E464" s="101"/>
    </row>
    <row r="465" spans="1:5">
      <c r="A465" s="101"/>
      <c r="B465" s="101"/>
      <c r="E465" s="101"/>
    </row>
    <row r="466" spans="1:5">
      <c r="A466" s="101"/>
      <c r="B466" s="101"/>
      <c r="E466" s="101"/>
    </row>
    <row r="467" spans="1:5">
      <c r="A467" s="101"/>
      <c r="B467" s="101"/>
      <c r="E467" s="101"/>
    </row>
    <row r="468" spans="1:5">
      <c r="A468" s="101"/>
      <c r="B468" s="101"/>
      <c r="E468" s="101"/>
    </row>
    <row r="469" spans="1:5">
      <c r="A469" s="101"/>
      <c r="B469" s="101"/>
      <c r="E469" s="101"/>
    </row>
    <row r="470" spans="1:5">
      <c r="A470" s="101"/>
      <c r="B470" s="101"/>
      <c r="E470" s="101"/>
    </row>
    <row r="471" spans="1:5">
      <c r="A471" s="101"/>
      <c r="B471" s="101"/>
      <c r="E471" s="101"/>
    </row>
    <row r="472" spans="1:5">
      <c r="A472" s="101"/>
      <c r="B472" s="101"/>
      <c r="E472" s="101"/>
    </row>
    <row r="473" spans="1:5">
      <c r="A473" s="101"/>
      <c r="B473" s="101"/>
      <c r="E473" s="101"/>
    </row>
    <row r="474" spans="1:5">
      <c r="A474" s="101"/>
      <c r="B474" s="101"/>
      <c r="E474" s="101"/>
    </row>
    <row r="475" spans="1:5">
      <c r="A475" s="101"/>
      <c r="B475" s="101"/>
      <c r="E475" s="101"/>
    </row>
    <row r="476" spans="1:5">
      <c r="A476" s="101"/>
      <c r="B476" s="101"/>
      <c r="E476" s="101"/>
    </row>
    <row r="477" spans="1:5">
      <c r="A477" s="101"/>
      <c r="B477" s="101"/>
      <c r="E477" s="101"/>
    </row>
    <row r="478" spans="1:5">
      <c r="A478" s="101"/>
      <c r="B478" s="101"/>
      <c r="E478" s="101"/>
    </row>
    <row r="479" spans="1:5">
      <c r="A479" s="101"/>
      <c r="B479" s="101"/>
      <c r="E479" s="101"/>
    </row>
    <row r="480" spans="1:5">
      <c r="A480" s="101"/>
      <c r="B480" s="101"/>
      <c r="E480" s="101"/>
    </row>
    <row r="481" spans="1:5">
      <c r="A481" s="101"/>
      <c r="B481" s="101"/>
      <c r="E481" s="101"/>
    </row>
    <row r="482" spans="1:5">
      <c r="A482" s="101"/>
      <c r="B482" s="101"/>
      <c r="E482" s="101"/>
    </row>
    <row r="483" spans="1:5">
      <c r="A483" s="101"/>
      <c r="B483" s="101"/>
      <c r="E483" s="101"/>
    </row>
    <row r="484" spans="1:5">
      <c r="A484" s="101"/>
      <c r="B484" s="101"/>
      <c r="E484" s="101"/>
    </row>
    <row r="485" spans="1:5">
      <c r="A485" s="101"/>
      <c r="B485" s="101"/>
      <c r="E485" s="101"/>
    </row>
    <row r="486" spans="1:5">
      <c r="A486" s="101"/>
      <c r="B486" s="101"/>
      <c r="E486" s="101"/>
    </row>
    <row r="487" spans="1:5">
      <c r="A487" s="101"/>
      <c r="B487" s="101"/>
      <c r="E487" s="101"/>
    </row>
    <row r="488" spans="1:5">
      <c r="A488" s="101"/>
      <c r="B488" s="101"/>
      <c r="E488" s="101"/>
    </row>
    <row r="489" spans="1:5">
      <c r="A489" s="101"/>
      <c r="B489" s="101"/>
      <c r="E489" s="101"/>
    </row>
    <row r="490" spans="1:5">
      <c r="A490" s="101"/>
      <c r="B490" s="101"/>
      <c r="E490" s="101"/>
    </row>
    <row r="491" spans="1:5">
      <c r="A491" s="101"/>
      <c r="B491" s="101"/>
      <c r="E491" s="101"/>
    </row>
    <row r="492" spans="1:5">
      <c r="A492" s="101"/>
      <c r="B492" s="101"/>
      <c r="E492" s="101"/>
    </row>
    <row r="493" spans="1:5">
      <c r="A493" s="101"/>
      <c r="B493" s="101"/>
      <c r="E493" s="101"/>
    </row>
    <row r="494" spans="1:5">
      <c r="A494" s="101"/>
      <c r="B494" s="101"/>
      <c r="E494" s="101"/>
    </row>
    <row r="495" spans="1:5">
      <c r="A495" s="101"/>
      <c r="B495" s="101"/>
      <c r="E495" s="101"/>
    </row>
    <row r="496" spans="1:5">
      <c r="A496" s="101"/>
      <c r="B496" s="101"/>
      <c r="E496" s="101"/>
    </row>
    <row r="497" spans="1:5">
      <c r="A497" s="101"/>
      <c r="B497" s="101"/>
      <c r="E497" s="101"/>
    </row>
    <row r="498" spans="1:5">
      <c r="A498" s="101"/>
      <c r="B498" s="101"/>
      <c r="E498" s="101"/>
    </row>
    <row r="499" spans="1:5">
      <c r="A499" s="101"/>
      <c r="B499" s="101"/>
      <c r="E499" s="101"/>
    </row>
    <row r="500" spans="1:5">
      <c r="A500" s="101"/>
      <c r="B500" s="101"/>
      <c r="E500" s="101"/>
    </row>
    <row r="501" spans="1:5">
      <c r="A501" s="101"/>
      <c r="B501" s="101"/>
      <c r="E501" s="101"/>
    </row>
    <row r="502" spans="1:5">
      <c r="A502" s="101"/>
      <c r="B502" s="101"/>
      <c r="E502" s="101"/>
    </row>
    <row r="503" spans="1:5">
      <c r="A503" s="101"/>
      <c r="B503" s="101"/>
      <c r="E503" s="101"/>
    </row>
    <row r="504" spans="1:5">
      <c r="A504" s="101"/>
      <c r="B504" s="101"/>
      <c r="E504" s="101"/>
    </row>
    <row r="505" spans="1:5">
      <c r="A505" s="101"/>
      <c r="B505" s="101"/>
      <c r="E505" s="101"/>
    </row>
    <row r="506" spans="1:5">
      <c r="A506" s="101"/>
      <c r="B506" s="101"/>
      <c r="E506" s="101"/>
    </row>
    <row r="507" spans="1:5">
      <c r="A507" s="101"/>
      <c r="B507" s="101"/>
      <c r="E507" s="101"/>
    </row>
    <row r="508" spans="1:5">
      <c r="A508" s="101"/>
      <c r="B508" s="101"/>
      <c r="E508" s="101"/>
    </row>
    <row r="509" spans="1:5">
      <c r="A509" s="101"/>
      <c r="B509" s="101"/>
      <c r="E509" s="101"/>
    </row>
    <row r="510" spans="1:5">
      <c r="A510" s="101"/>
      <c r="B510" s="101"/>
      <c r="E510" s="101"/>
    </row>
    <row r="511" spans="1:5">
      <c r="A511" s="101"/>
      <c r="B511" s="101"/>
      <c r="E511" s="101"/>
    </row>
    <row r="512" spans="1:5">
      <c r="A512" s="101"/>
      <c r="B512" s="101"/>
      <c r="E512" s="101"/>
    </row>
    <row r="513" spans="1:5">
      <c r="A513" s="101"/>
      <c r="B513" s="101"/>
      <c r="E513" s="101"/>
    </row>
    <row r="514" spans="1:5">
      <c r="A514" s="101"/>
      <c r="B514" s="101"/>
      <c r="E514" s="101"/>
    </row>
    <row r="515" spans="1:5">
      <c r="A515" s="101"/>
      <c r="B515" s="101"/>
      <c r="E515" s="101"/>
    </row>
    <row r="516" spans="1:5">
      <c r="A516" s="101"/>
      <c r="B516" s="101"/>
      <c r="E516" s="101"/>
    </row>
    <row r="517" spans="1:5">
      <c r="A517" s="101"/>
      <c r="B517" s="101"/>
      <c r="E517" s="101"/>
    </row>
    <row r="518" spans="1:5">
      <c r="A518" s="101"/>
      <c r="B518" s="101"/>
      <c r="E518" s="101"/>
    </row>
    <row r="519" spans="1:5">
      <c r="A519" s="101"/>
      <c r="B519" s="101"/>
      <c r="E519" s="101"/>
    </row>
    <row r="520" spans="1:5">
      <c r="A520" s="101"/>
      <c r="B520" s="101"/>
      <c r="E520" s="101"/>
    </row>
    <row r="521" spans="1:5">
      <c r="A521" s="101"/>
      <c r="B521" s="101"/>
      <c r="E521" s="101"/>
    </row>
    <row r="522" spans="1:5">
      <c r="A522" s="101"/>
      <c r="B522" s="101"/>
      <c r="E522" s="101"/>
    </row>
    <row r="523" spans="1:5">
      <c r="A523" s="101"/>
      <c r="B523" s="101"/>
      <c r="E523" s="101"/>
    </row>
    <row r="524" spans="1:5">
      <c r="A524" s="101"/>
      <c r="B524" s="101"/>
      <c r="E524" s="101"/>
    </row>
    <row r="525" spans="1:5">
      <c r="A525" s="101"/>
      <c r="B525" s="101"/>
      <c r="E525" s="101"/>
    </row>
    <row r="526" spans="1:5">
      <c r="A526" s="101"/>
      <c r="B526" s="101"/>
      <c r="E526" s="101"/>
    </row>
    <row r="527" spans="1:5">
      <c r="A527" s="101"/>
      <c r="B527" s="101"/>
      <c r="E527" s="101"/>
    </row>
    <row r="528" spans="1:5">
      <c r="A528" s="101"/>
      <c r="B528" s="101"/>
      <c r="E528" s="101"/>
    </row>
    <row r="529" spans="1:5">
      <c r="A529" s="101"/>
      <c r="B529" s="101"/>
      <c r="E529" s="101"/>
    </row>
    <row r="530" spans="1:5">
      <c r="A530" s="101"/>
      <c r="B530" s="101"/>
      <c r="E530" s="101"/>
    </row>
    <row r="531" spans="1:5">
      <c r="A531" s="101"/>
      <c r="B531" s="101"/>
      <c r="E531" s="101"/>
    </row>
    <row r="532" spans="1:5">
      <c r="A532" s="101"/>
      <c r="B532" s="101"/>
      <c r="E532" s="101"/>
    </row>
    <row r="533" spans="1:5">
      <c r="A533" s="101"/>
      <c r="B533" s="101"/>
      <c r="E533" s="101"/>
    </row>
    <row r="534" spans="1:5">
      <c r="A534" s="101"/>
      <c r="B534" s="101"/>
      <c r="E534" s="101"/>
    </row>
    <row r="535" spans="1:5">
      <c r="A535" s="101"/>
      <c r="B535" s="101"/>
      <c r="E535" s="101"/>
    </row>
    <row r="536" spans="1:5">
      <c r="A536" s="101"/>
      <c r="B536" s="101"/>
      <c r="E536" s="101"/>
    </row>
    <row r="537" spans="1:5">
      <c r="A537" s="101"/>
      <c r="B537" s="101"/>
      <c r="E537" s="101"/>
    </row>
    <row r="538" spans="1:5">
      <c r="A538" s="101"/>
      <c r="B538" s="101"/>
      <c r="E538" s="101"/>
    </row>
    <row r="539" spans="1:5">
      <c r="A539" s="101"/>
      <c r="B539" s="101"/>
      <c r="E539" s="101"/>
    </row>
    <row r="540" spans="1:5">
      <c r="A540" s="101"/>
      <c r="B540" s="101"/>
      <c r="E540" s="101"/>
    </row>
    <row r="541" spans="1:5">
      <c r="A541" s="101"/>
      <c r="B541" s="101"/>
      <c r="E541" s="101"/>
    </row>
    <row r="542" spans="1:5">
      <c r="A542" s="101"/>
      <c r="B542" s="101"/>
      <c r="E542" s="101"/>
    </row>
    <row r="543" spans="1:5">
      <c r="A543" s="101"/>
      <c r="B543" s="101"/>
      <c r="E543" s="101"/>
    </row>
    <row r="544" spans="1:5">
      <c r="A544" s="101"/>
      <c r="B544" s="101"/>
      <c r="E544" s="101"/>
    </row>
    <row r="545" spans="1:5">
      <c r="A545" s="101"/>
      <c r="B545" s="101"/>
      <c r="E545" s="101"/>
    </row>
    <row r="546" spans="1:5">
      <c r="A546" s="101"/>
      <c r="B546" s="101"/>
      <c r="E546" s="101"/>
    </row>
    <row r="547" spans="1:5">
      <c r="A547" s="101"/>
      <c r="B547" s="101"/>
      <c r="E547" s="101"/>
    </row>
    <row r="548" spans="1:5">
      <c r="A548" s="101"/>
      <c r="B548" s="101"/>
      <c r="E548" s="101"/>
    </row>
    <row r="549" spans="1:5">
      <c r="A549" s="101"/>
      <c r="B549" s="101"/>
      <c r="E549" s="101"/>
    </row>
    <row r="550" spans="1:5">
      <c r="A550" s="101"/>
      <c r="B550" s="101"/>
      <c r="E550" s="101"/>
    </row>
    <row r="551" spans="1:5">
      <c r="A551" s="101"/>
      <c r="B551" s="101"/>
      <c r="E551" s="101"/>
    </row>
    <row r="552" spans="1:5">
      <c r="A552" s="101"/>
      <c r="B552" s="101"/>
      <c r="E552" s="101"/>
    </row>
    <row r="553" spans="1:5">
      <c r="A553" s="101"/>
      <c r="B553" s="101"/>
      <c r="E553" s="101"/>
    </row>
    <row r="554" spans="1:5">
      <c r="A554" s="101"/>
      <c r="B554" s="101"/>
      <c r="E554" s="101"/>
    </row>
    <row r="555" spans="1:5">
      <c r="A555" s="101"/>
      <c r="B555" s="101"/>
      <c r="E555" s="101"/>
    </row>
    <row r="556" spans="1:5">
      <c r="A556" s="101"/>
      <c r="B556" s="101"/>
      <c r="E556" s="101"/>
    </row>
    <row r="557" spans="1:5">
      <c r="A557" s="101"/>
      <c r="B557" s="101"/>
      <c r="E557" s="101"/>
    </row>
    <row r="558" spans="1:5">
      <c r="A558" s="101"/>
      <c r="B558" s="101"/>
      <c r="E558" s="101"/>
    </row>
    <row r="559" spans="1:5">
      <c r="A559" s="101"/>
      <c r="B559" s="101"/>
      <c r="E559" s="101"/>
    </row>
    <row r="560" spans="1:5">
      <c r="A560" s="101"/>
      <c r="B560" s="101"/>
      <c r="E560" s="101"/>
    </row>
    <row r="561" spans="1:5">
      <c r="A561" s="101"/>
      <c r="B561" s="101"/>
      <c r="E561" s="101"/>
    </row>
    <row r="562" spans="1:5">
      <c r="A562" s="101"/>
      <c r="B562" s="101"/>
      <c r="E562" s="101"/>
    </row>
    <row r="563" spans="1:5">
      <c r="A563" s="101"/>
      <c r="B563" s="101"/>
      <c r="E563" s="101"/>
    </row>
    <row r="564" spans="1:5">
      <c r="A564" s="101"/>
      <c r="B564" s="101"/>
      <c r="E564" s="101"/>
    </row>
    <row r="565" spans="1:5">
      <c r="A565" s="101"/>
      <c r="B565" s="101"/>
      <c r="E565" s="101"/>
    </row>
    <row r="566" spans="1:5">
      <c r="A566" s="101"/>
      <c r="B566" s="101"/>
      <c r="E566" s="101"/>
    </row>
    <row r="567" spans="1:5">
      <c r="A567" s="101"/>
      <c r="B567" s="101"/>
      <c r="E567" s="101"/>
    </row>
    <row r="568" spans="1:5">
      <c r="A568" s="101"/>
      <c r="B568" s="101"/>
      <c r="E568" s="101"/>
    </row>
    <row r="569" spans="1:5">
      <c r="A569" s="101"/>
      <c r="B569" s="101"/>
      <c r="E569" s="101"/>
    </row>
    <row r="570" spans="1:5">
      <c r="A570" s="101"/>
      <c r="B570" s="101"/>
      <c r="E570" s="101"/>
    </row>
    <row r="571" spans="1:5">
      <c r="A571" s="101"/>
      <c r="B571" s="101"/>
      <c r="E571" s="101"/>
    </row>
    <row r="572" spans="1:5">
      <c r="A572" s="101"/>
      <c r="B572" s="101"/>
      <c r="E572" s="101"/>
    </row>
    <row r="573" spans="1:5">
      <c r="A573" s="101"/>
      <c r="B573" s="101"/>
      <c r="E573" s="101"/>
    </row>
    <row r="574" spans="1:5">
      <c r="A574" s="101"/>
      <c r="B574" s="101"/>
      <c r="E574" s="101"/>
    </row>
    <row r="575" spans="1:5">
      <c r="A575" s="101"/>
      <c r="B575" s="101"/>
      <c r="E575" s="101"/>
    </row>
    <row r="576" spans="1:5">
      <c r="A576" s="101"/>
      <c r="B576" s="101"/>
      <c r="E576" s="101"/>
    </row>
    <row r="577" spans="1:5">
      <c r="A577" s="101"/>
      <c r="B577" s="101"/>
      <c r="E577" s="101"/>
    </row>
    <row r="578" spans="1:5">
      <c r="A578" s="101"/>
      <c r="B578" s="101"/>
      <c r="E578" s="101"/>
    </row>
    <row r="579" spans="1:5">
      <c r="A579" s="101"/>
      <c r="B579" s="101"/>
      <c r="E579" s="101"/>
    </row>
    <row r="580" spans="1:5">
      <c r="A580" s="101"/>
      <c r="B580" s="101"/>
      <c r="E580" s="101"/>
    </row>
    <row r="581" spans="1:5">
      <c r="A581" s="101"/>
      <c r="B581" s="101"/>
      <c r="E581" s="101"/>
    </row>
    <row r="582" spans="1:5">
      <c r="A582" s="101"/>
      <c r="B582" s="101"/>
      <c r="E582" s="101"/>
    </row>
    <row r="583" spans="1:5">
      <c r="A583" s="101"/>
      <c r="B583" s="101"/>
      <c r="E583" s="101"/>
    </row>
    <row r="584" spans="1:5">
      <c r="A584" s="101"/>
      <c r="B584" s="101"/>
      <c r="E584" s="101"/>
    </row>
    <row r="585" spans="1:5">
      <c r="A585" s="101"/>
      <c r="B585" s="101"/>
      <c r="E585" s="101"/>
    </row>
    <row r="586" spans="1:5">
      <c r="A586" s="101"/>
      <c r="B586" s="101"/>
      <c r="E586" s="101"/>
    </row>
    <row r="587" spans="1:5">
      <c r="A587" s="101"/>
      <c r="B587" s="101"/>
      <c r="E587" s="101"/>
    </row>
    <row r="588" spans="1:5">
      <c r="A588" s="101"/>
      <c r="B588" s="101"/>
      <c r="E588" s="101"/>
    </row>
    <row r="589" spans="1:5">
      <c r="A589" s="101"/>
      <c r="B589" s="101"/>
      <c r="E589" s="101"/>
    </row>
    <row r="590" spans="1:5">
      <c r="A590" s="101"/>
      <c r="B590" s="101"/>
      <c r="E590" s="101"/>
    </row>
    <row r="591" spans="1:5">
      <c r="A591" s="101"/>
      <c r="B591" s="101"/>
      <c r="E591" s="101"/>
    </row>
    <row r="592" spans="1:5">
      <c r="A592" s="101"/>
      <c r="B592" s="101"/>
      <c r="E592" s="101"/>
    </row>
    <row r="593" spans="1:5">
      <c r="A593" s="101"/>
      <c r="B593" s="101"/>
      <c r="E593" s="101"/>
    </row>
    <row r="594" spans="1:5">
      <c r="A594" s="101"/>
      <c r="B594" s="101"/>
      <c r="E594" s="101"/>
    </row>
    <row r="595" spans="1:5">
      <c r="A595" s="101"/>
      <c r="B595" s="101"/>
      <c r="E595" s="101"/>
    </row>
    <row r="596" spans="1:5">
      <c r="A596" s="101"/>
      <c r="B596" s="101"/>
      <c r="E596" s="101"/>
    </row>
    <row r="597" spans="1:5">
      <c r="A597" s="101"/>
      <c r="B597" s="101"/>
      <c r="E597" s="101"/>
    </row>
    <row r="598" spans="1:5">
      <c r="A598" s="101"/>
      <c r="B598" s="101"/>
      <c r="E598" s="101"/>
    </row>
    <row r="599" spans="1:5">
      <c r="A599" s="101"/>
      <c r="B599" s="101"/>
      <c r="E599" s="101"/>
    </row>
    <row r="600" spans="1:5">
      <c r="A600" s="101"/>
      <c r="B600" s="101"/>
      <c r="E600" s="101"/>
    </row>
    <row r="601" spans="1:5">
      <c r="A601" s="101"/>
      <c r="B601" s="101"/>
      <c r="E601" s="101"/>
    </row>
    <row r="602" spans="1:5">
      <c r="A602" s="101"/>
      <c r="B602" s="101"/>
      <c r="E602" s="101"/>
    </row>
    <row r="603" spans="1:5">
      <c r="A603" s="101"/>
      <c r="B603" s="101"/>
      <c r="E603" s="101"/>
    </row>
    <row r="604" spans="1:5">
      <c r="A604" s="101"/>
      <c r="B604" s="101"/>
      <c r="E604" s="101"/>
    </row>
    <row r="605" spans="1:5">
      <c r="A605" s="101"/>
      <c r="B605" s="101"/>
      <c r="E605" s="101"/>
    </row>
    <row r="606" spans="1:5">
      <c r="A606" s="101"/>
      <c r="B606" s="101"/>
      <c r="E606" s="101"/>
    </row>
    <row r="607" spans="1:5">
      <c r="A607" s="101"/>
      <c r="B607" s="101"/>
      <c r="E607" s="101"/>
    </row>
    <row r="608" spans="1:5">
      <c r="A608" s="101"/>
      <c r="B608" s="101"/>
      <c r="E608" s="101"/>
    </row>
    <row r="609" spans="1:5">
      <c r="A609" s="101"/>
      <c r="B609" s="101"/>
      <c r="E609" s="101"/>
    </row>
    <row r="610" spans="1:5">
      <c r="A610" s="101"/>
      <c r="B610" s="101"/>
      <c r="E610" s="101"/>
    </row>
    <row r="611" spans="1:5">
      <c r="A611" s="101"/>
      <c r="B611" s="101"/>
      <c r="E611" s="101"/>
    </row>
    <row r="612" spans="1:5">
      <c r="A612" s="101"/>
      <c r="B612" s="101"/>
      <c r="E612" s="101"/>
    </row>
    <row r="613" spans="1:5">
      <c r="A613" s="101"/>
      <c r="B613" s="101"/>
      <c r="E613" s="101"/>
    </row>
    <row r="614" spans="1:5">
      <c r="A614" s="101"/>
      <c r="B614" s="101"/>
      <c r="E614" s="101"/>
    </row>
    <row r="615" spans="1:5">
      <c r="A615" s="101"/>
      <c r="B615" s="101"/>
      <c r="E615" s="101"/>
    </row>
    <row r="616" spans="1:5">
      <c r="A616" s="101"/>
      <c r="B616" s="101"/>
      <c r="E616" s="101"/>
    </row>
    <row r="617" spans="1:5">
      <c r="A617" s="101"/>
      <c r="B617" s="101"/>
      <c r="E617" s="101"/>
    </row>
    <row r="618" spans="1:5">
      <c r="A618" s="101"/>
      <c r="B618" s="101"/>
      <c r="E618" s="101"/>
    </row>
    <row r="619" spans="1:5">
      <c r="A619" s="101"/>
      <c r="B619" s="101"/>
      <c r="E619" s="101"/>
    </row>
    <row r="620" spans="1:5">
      <c r="A620" s="101"/>
      <c r="B620" s="101"/>
      <c r="E620" s="101"/>
    </row>
    <row r="621" spans="1:5">
      <c r="A621" s="101"/>
      <c r="B621" s="101"/>
      <c r="E621" s="101"/>
    </row>
    <row r="622" spans="1:5">
      <c r="A622" s="101"/>
      <c r="B622" s="101"/>
      <c r="E622" s="101"/>
    </row>
    <row r="623" spans="1:5">
      <c r="A623" s="101"/>
      <c r="B623" s="101"/>
      <c r="E623" s="101"/>
    </row>
    <row r="624" spans="1:5">
      <c r="A624" s="101"/>
      <c r="B624" s="101"/>
      <c r="E624" s="101"/>
    </row>
    <row r="625" spans="1:5">
      <c r="A625" s="101"/>
      <c r="B625" s="101"/>
      <c r="E625" s="101"/>
    </row>
    <row r="626" spans="1:5">
      <c r="A626" s="101"/>
      <c r="B626" s="101"/>
      <c r="E626" s="101"/>
    </row>
    <row r="627" spans="1:5">
      <c r="A627" s="101"/>
      <c r="B627" s="101"/>
      <c r="E627" s="101"/>
    </row>
    <row r="628" spans="1:5">
      <c r="A628" s="101"/>
      <c r="B628" s="101"/>
      <c r="E628" s="101"/>
    </row>
    <row r="629" spans="1:5">
      <c r="A629" s="101"/>
      <c r="B629" s="101"/>
      <c r="E629" s="101"/>
    </row>
    <row r="630" spans="1:5">
      <c r="A630" s="101"/>
      <c r="B630" s="101"/>
      <c r="E630" s="101"/>
    </row>
    <row r="631" spans="1:5">
      <c r="A631" s="101"/>
      <c r="B631" s="101"/>
      <c r="E631" s="101"/>
    </row>
    <row r="632" spans="1:5">
      <c r="A632" s="101"/>
      <c r="B632" s="101"/>
      <c r="E632" s="101"/>
    </row>
    <row r="633" spans="1:5">
      <c r="A633" s="101"/>
      <c r="B633" s="101"/>
      <c r="E633" s="101"/>
    </row>
    <row r="634" spans="1:5">
      <c r="A634" s="101"/>
      <c r="B634" s="101"/>
      <c r="E634" s="101"/>
    </row>
    <row r="635" spans="1:5">
      <c r="A635" s="101"/>
      <c r="B635" s="101"/>
      <c r="E635" s="101"/>
    </row>
    <row r="636" spans="1:5">
      <c r="A636" s="101"/>
      <c r="B636" s="101"/>
      <c r="E636" s="101"/>
    </row>
    <row r="637" spans="1:5">
      <c r="A637" s="101"/>
      <c r="B637" s="101"/>
      <c r="E637" s="101"/>
    </row>
    <row r="638" spans="1:5">
      <c r="A638" s="101"/>
      <c r="B638" s="101"/>
      <c r="E638" s="101"/>
    </row>
    <row r="639" spans="1:5">
      <c r="A639" s="101"/>
      <c r="B639" s="101"/>
      <c r="E639" s="101"/>
    </row>
    <row r="640" spans="1:5">
      <c r="A640" s="101"/>
      <c r="B640" s="101"/>
      <c r="E640" s="101"/>
    </row>
    <row r="641" spans="1:5">
      <c r="A641" s="101"/>
      <c r="B641" s="101"/>
      <c r="E641" s="101"/>
    </row>
    <row r="642" spans="1:5">
      <c r="A642" s="101"/>
      <c r="B642" s="101"/>
      <c r="E642" s="101"/>
    </row>
    <row r="643" spans="1:5">
      <c r="A643" s="101"/>
      <c r="B643" s="101"/>
      <c r="E643" s="101"/>
    </row>
    <row r="644" spans="1:5">
      <c r="A644" s="101"/>
      <c r="B644" s="101"/>
      <c r="E644" s="101"/>
    </row>
    <row r="645" spans="1:5">
      <c r="A645" s="101"/>
      <c r="B645" s="101"/>
      <c r="E645" s="101"/>
    </row>
    <row r="646" spans="1:5">
      <c r="A646" s="101"/>
      <c r="B646" s="101"/>
      <c r="E646" s="101"/>
    </row>
    <row r="647" spans="1:5">
      <c r="A647" s="101"/>
      <c r="B647" s="101"/>
      <c r="E647" s="101"/>
    </row>
    <row r="648" spans="1:5">
      <c r="A648" s="101"/>
      <c r="B648" s="101"/>
      <c r="E648" s="101"/>
    </row>
    <row r="649" spans="1:5">
      <c r="A649" s="101"/>
      <c r="B649" s="101"/>
      <c r="E649" s="101"/>
    </row>
    <row r="650" spans="1:5">
      <c r="A650" s="101"/>
      <c r="B650" s="101"/>
      <c r="E650" s="101"/>
    </row>
    <row r="651" spans="1:5">
      <c r="A651" s="101"/>
      <c r="B651" s="101"/>
      <c r="E651" s="101"/>
    </row>
    <row r="652" spans="1:5">
      <c r="A652" s="101"/>
      <c r="B652" s="101"/>
      <c r="E652" s="101"/>
    </row>
    <row r="653" spans="1:5">
      <c r="A653" s="101"/>
      <c r="B653" s="101"/>
      <c r="E653" s="101"/>
    </row>
    <row r="654" spans="1:5">
      <c r="A654" s="101"/>
      <c r="B654" s="101"/>
      <c r="E654" s="101"/>
    </row>
    <row r="655" spans="1:5">
      <c r="A655" s="101"/>
      <c r="B655" s="101"/>
      <c r="E655" s="101"/>
    </row>
    <row r="656" spans="1:5">
      <c r="A656" s="101"/>
      <c r="B656" s="101"/>
      <c r="E656" s="101"/>
    </row>
    <row r="657" spans="1:5">
      <c r="A657" s="101"/>
      <c r="B657" s="101"/>
      <c r="E657" s="101"/>
    </row>
    <row r="658" spans="1:5">
      <c r="A658" s="101"/>
      <c r="B658" s="101"/>
      <c r="E658" s="101"/>
    </row>
    <row r="659" spans="1:5">
      <c r="A659" s="101"/>
      <c r="B659" s="101"/>
      <c r="E659" s="101"/>
    </row>
    <row r="660" spans="1:5">
      <c r="A660" s="101"/>
      <c r="B660" s="101"/>
      <c r="E660" s="101"/>
    </row>
    <row r="661" spans="1:5">
      <c r="A661" s="101"/>
      <c r="B661" s="101"/>
      <c r="E661" s="101"/>
    </row>
    <row r="662" spans="1:5">
      <c r="A662" s="101"/>
      <c r="B662" s="101"/>
      <c r="E662" s="101"/>
    </row>
    <row r="663" spans="1:5">
      <c r="A663" s="101"/>
      <c r="B663" s="101"/>
      <c r="E663" s="101"/>
    </row>
    <row r="664" spans="1:5">
      <c r="A664" s="101"/>
      <c r="B664" s="101"/>
      <c r="E664" s="101"/>
    </row>
    <row r="665" spans="1:5">
      <c r="A665" s="101"/>
      <c r="B665" s="101"/>
      <c r="E665" s="101"/>
    </row>
    <row r="666" spans="1:5">
      <c r="A666" s="101"/>
      <c r="B666" s="101"/>
      <c r="E666" s="101"/>
    </row>
    <row r="667" spans="1:5">
      <c r="A667" s="101"/>
      <c r="B667" s="101"/>
      <c r="E667" s="101"/>
    </row>
    <row r="668" spans="1:5">
      <c r="A668" s="101"/>
      <c r="B668" s="101"/>
      <c r="E668" s="101"/>
    </row>
    <row r="669" spans="1:5">
      <c r="A669" s="101"/>
      <c r="B669" s="101"/>
      <c r="E669" s="101"/>
    </row>
    <row r="670" spans="1:5">
      <c r="A670" s="101"/>
      <c r="B670" s="101"/>
      <c r="E670" s="101"/>
    </row>
    <row r="671" spans="1:5">
      <c r="A671" s="101"/>
      <c r="B671" s="101"/>
      <c r="E671" s="101"/>
    </row>
    <row r="672" spans="1:5">
      <c r="A672" s="101"/>
      <c r="B672" s="101"/>
      <c r="E672" s="101"/>
    </row>
    <row r="673" spans="1:5">
      <c r="A673" s="101"/>
      <c r="B673" s="101"/>
      <c r="E673" s="101"/>
    </row>
    <row r="674" spans="1:5">
      <c r="A674" s="101"/>
      <c r="B674" s="101"/>
      <c r="E674" s="101"/>
    </row>
    <row r="675" spans="1:5">
      <c r="A675" s="101"/>
      <c r="B675" s="101"/>
      <c r="E675" s="101"/>
    </row>
    <row r="676" spans="1:5">
      <c r="A676" s="101"/>
      <c r="B676" s="101"/>
      <c r="E676" s="101"/>
    </row>
    <row r="677" spans="1:5">
      <c r="A677" s="101"/>
      <c r="B677" s="101"/>
      <c r="E677" s="101"/>
    </row>
    <row r="678" spans="1:5">
      <c r="A678" s="101"/>
      <c r="B678" s="101"/>
      <c r="E678" s="101"/>
    </row>
    <row r="679" spans="1:5">
      <c r="A679" s="101"/>
      <c r="B679" s="101"/>
      <c r="E679" s="101"/>
    </row>
    <row r="680" spans="1:5">
      <c r="A680" s="101"/>
      <c r="B680" s="101"/>
      <c r="E680" s="101"/>
    </row>
    <row r="681" spans="1:5">
      <c r="A681" s="101"/>
      <c r="B681" s="101"/>
      <c r="E681" s="101"/>
    </row>
    <row r="682" spans="1:5">
      <c r="A682" s="101"/>
      <c r="B682" s="101"/>
      <c r="E682" s="101"/>
    </row>
    <row r="683" spans="1:5">
      <c r="A683" s="101"/>
      <c r="B683" s="101"/>
      <c r="E683" s="101"/>
    </row>
    <row r="684" spans="1:5">
      <c r="A684" s="101"/>
      <c r="B684" s="101"/>
      <c r="E684" s="101"/>
    </row>
    <row r="685" spans="1:5">
      <c r="A685" s="101"/>
      <c r="B685" s="101"/>
      <c r="E685" s="101"/>
    </row>
    <row r="686" spans="1:5">
      <c r="A686" s="101"/>
      <c r="B686" s="101"/>
      <c r="E686" s="101"/>
    </row>
    <row r="687" spans="1:5">
      <c r="A687" s="101"/>
      <c r="B687" s="101"/>
      <c r="E687" s="101"/>
    </row>
    <row r="688" spans="1:5">
      <c r="A688" s="101"/>
      <c r="B688" s="101"/>
      <c r="E688" s="101"/>
    </row>
    <row r="689" spans="1:5">
      <c r="A689" s="101"/>
      <c r="B689" s="101"/>
      <c r="E689" s="101"/>
    </row>
    <row r="690" spans="1:5">
      <c r="A690" s="101"/>
      <c r="B690" s="101"/>
      <c r="E690" s="101"/>
    </row>
    <row r="691" spans="1:5">
      <c r="A691" s="101"/>
      <c r="B691" s="101"/>
      <c r="E691" s="101"/>
    </row>
    <row r="692" spans="1:5">
      <c r="A692" s="101"/>
      <c r="B692" s="101"/>
      <c r="E692" s="101"/>
    </row>
    <row r="693" spans="1:5">
      <c r="A693" s="101"/>
      <c r="B693" s="101"/>
      <c r="E693" s="101"/>
    </row>
    <row r="694" spans="1:5">
      <c r="A694" s="101"/>
      <c r="B694" s="101"/>
      <c r="E694" s="101"/>
    </row>
    <row r="695" spans="1:5">
      <c r="E695" s="101"/>
    </row>
    <row r="696" spans="1:5">
      <c r="E696" s="101"/>
    </row>
    <row r="697" spans="1:5">
      <c r="E697" s="101"/>
    </row>
    <row r="698" spans="1:5">
      <c r="E698" s="101"/>
    </row>
    <row r="699" spans="1:5">
      <c r="E699" s="101"/>
    </row>
    <row r="700" spans="1:5">
      <c r="E700" s="101"/>
    </row>
    <row r="701" spans="1:5">
      <c r="E701" s="101"/>
    </row>
    <row r="702" spans="1:5">
      <c r="E702" s="101"/>
    </row>
    <row r="703" spans="1:5">
      <c r="E703" s="101"/>
    </row>
    <row r="704" spans="1:5">
      <c r="E704" s="101"/>
    </row>
    <row r="705" spans="5:5">
      <c r="E705" s="101"/>
    </row>
    <row r="706" spans="5:5">
      <c r="E706" s="101"/>
    </row>
    <row r="707" spans="5:5">
      <c r="E707" s="101"/>
    </row>
    <row r="708" spans="5:5">
      <c r="E708" s="101"/>
    </row>
    <row r="709" spans="5:5">
      <c r="E709" s="101"/>
    </row>
    <row r="710" spans="5:5">
      <c r="E710" s="101"/>
    </row>
    <row r="711" spans="5:5">
      <c r="E711" s="101"/>
    </row>
    <row r="712" spans="5:5">
      <c r="E712" s="101"/>
    </row>
    <row r="713" spans="5:5">
      <c r="E713" s="101"/>
    </row>
    <row r="714" spans="5:5">
      <c r="E714" s="101"/>
    </row>
    <row r="715" spans="5:5">
      <c r="E715" s="101"/>
    </row>
    <row r="716" spans="5:5">
      <c r="E716" s="101"/>
    </row>
    <row r="717" spans="5:5">
      <c r="E717" s="101"/>
    </row>
    <row r="718" spans="5:5">
      <c r="E718" s="101"/>
    </row>
    <row r="719" spans="5:5">
      <c r="E719" s="101"/>
    </row>
    <row r="720" spans="5:5">
      <c r="E720" s="101"/>
    </row>
    <row r="721" spans="5:5">
      <c r="E721" s="101"/>
    </row>
    <row r="722" spans="5:5">
      <c r="E722" s="101"/>
    </row>
    <row r="723" spans="5:5">
      <c r="E723" s="101"/>
    </row>
    <row r="724" spans="5:5">
      <c r="E724" s="101"/>
    </row>
    <row r="725" spans="5:5">
      <c r="E725" s="101"/>
    </row>
    <row r="726" spans="5:5">
      <c r="E726" s="101"/>
    </row>
    <row r="727" spans="5:5">
      <c r="E727" s="101"/>
    </row>
    <row r="728" spans="5:5">
      <c r="E728" s="101"/>
    </row>
    <row r="729" spans="5:5">
      <c r="E729" s="101"/>
    </row>
    <row r="730" spans="5:5">
      <c r="E730" s="101"/>
    </row>
    <row r="731" spans="5:5">
      <c r="E731" s="101"/>
    </row>
    <row r="732" spans="5:5">
      <c r="E732" s="101"/>
    </row>
    <row r="733" spans="5:5">
      <c r="E733" s="101"/>
    </row>
    <row r="734" spans="5:5">
      <c r="E734" s="101"/>
    </row>
    <row r="735" spans="5:5">
      <c r="E735" s="101"/>
    </row>
    <row r="736" spans="5:5">
      <c r="E736" s="101"/>
    </row>
    <row r="737" spans="5:5">
      <c r="E737" s="101"/>
    </row>
    <row r="738" spans="5:5">
      <c r="E738" s="101"/>
    </row>
    <row r="739" spans="5:5">
      <c r="E739" s="101"/>
    </row>
    <row r="740" spans="5:5">
      <c r="E740" s="101"/>
    </row>
    <row r="741" spans="5:5">
      <c r="E741" s="101"/>
    </row>
    <row r="742" spans="5:5">
      <c r="E742" s="101"/>
    </row>
    <row r="743" spans="5:5">
      <c r="E743" s="101"/>
    </row>
    <row r="744" spans="5:5">
      <c r="E744" s="101"/>
    </row>
    <row r="745" spans="5:5">
      <c r="E745" s="101"/>
    </row>
    <row r="746" spans="5:5">
      <c r="E746" s="101"/>
    </row>
    <row r="747" spans="5:5">
      <c r="E747" s="101"/>
    </row>
    <row r="748" spans="5:5">
      <c r="E748" s="101"/>
    </row>
    <row r="749" spans="5:5">
      <c r="E749" s="101"/>
    </row>
    <row r="750" spans="5:5">
      <c r="E750" s="101"/>
    </row>
    <row r="751" spans="5:5">
      <c r="E751" s="101"/>
    </row>
    <row r="752" spans="5:5">
      <c r="E752" s="101"/>
    </row>
    <row r="753" spans="5:5">
      <c r="E753" s="101"/>
    </row>
    <row r="754" spans="5:5">
      <c r="E754" s="101"/>
    </row>
    <row r="755" spans="5:5">
      <c r="E755" s="101"/>
    </row>
    <row r="756" spans="5:5">
      <c r="E756" s="101"/>
    </row>
    <row r="757" spans="5:5">
      <c r="E757" s="101"/>
    </row>
    <row r="758" spans="5:5">
      <c r="E758" s="101"/>
    </row>
    <row r="759" spans="5:5">
      <c r="E759" s="101"/>
    </row>
    <row r="760" spans="5:5">
      <c r="E760" s="101"/>
    </row>
    <row r="761" spans="5:5">
      <c r="E761" s="101"/>
    </row>
    <row r="762" spans="5:5">
      <c r="E762" s="101"/>
    </row>
    <row r="763" spans="5:5">
      <c r="E763" s="101"/>
    </row>
    <row r="764" spans="5:5">
      <c r="E764" s="101"/>
    </row>
    <row r="765" spans="5:5">
      <c r="E765" s="101"/>
    </row>
    <row r="766" spans="5:5">
      <c r="E766" s="101"/>
    </row>
    <row r="767" spans="5:5">
      <c r="E767" s="101"/>
    </row>
    <row r="768" spans="5:5">
      <c r="E768" s="101"/>
    </row>
    <row r="769" spans="5:5">
      <c r="E769" s="101"/>
    </row>
    <row r="770" spans="5:5">
      <c r="E770" s="101"/>
    </row>
    <row r="771" spans="5:5">
      <c r="E771" s="101"/>
    </row>
    <row r="772" spans="5:5">
      <c r="E772" s="101"/>
    </row>
    <row r="773" spans="5:5">
      <c r="E773" s="101"/>
    </row>
    <row r="774" spans="5:5">
      <c r="E774" s="101"/>
    </row>
    <row r="775" spans="5:5">
      <c r="E775" s="101"/>
    </row>
    <row r="776" spans="5:5">
      <c r="E776" s="101"/>
    </row>
    <row r="777" spans="5:5">
      <c r="E777" s="101"/>
    </row>
    <row r="778" spans="5:5">
      <c r="E778" s="101"/>
    </row>
    <row r="779" spans="5:5">
      <c r="E779" s="101"/>
    </row>
    <row r="780" spans="5:5">
      <c r="E780" s="101"/>
    </row>
    <row r="781" spans="5:5">
      <c r="E781" s="101"/>
    </row>
    <row r="782" spans="5:5">
      <c r="E782" s="101"/>
    </row>
    <row r="783" spans="5:5">
      <c r="E783" s="101"/>
    </row>
    <row r="784" spans="5:5">
      <c r="E784" s="101"/>
    </row>
    <row r="785" spans="5:5">
      <c r="E785" s="101"/>
    </row>
    <row r="786" spans="5:5">
      <c r="E786" s="101"/>
    </row>
    <row r="787" spans="5:5">
      <c r="E787" s="101"/>
    </row>
    <row r="788" spans="5:5">
      <c r="E788" s="101"/>
    </row>
    <row r="789" spans="5:5">
      <c r="E789" s="101"/>
    </row>
    <row r="790" spans="5:5">
      <c r="E790" s="101"/>
    </row>
    <row r="791" spans="5:5">
      <c r="E791" s="101"/>
    </row>
    <row r="792" spans="5:5">
      <c r="E792" s="101"/>
    </row>
    <row r="793" spans="5:5">
      <c r="E793" s="101"/>
    </row>
    <row r="794" spans="5:5">
      <c r="E794" s="101"/>
    </row>
    <row r="795" spans="5:5">
      <c r="E795" s="101"/>
    </row>
    <row r="796" spans="5:5">
      <c r="E796" s="101"/>
    </row>
    <row r="797" spans="5:5">
      <c r="E797" s="101"/>
    </row>
    <row r="798" spans="5:5">
      <c r="E798" s="101"/>
    </row>
    <row r="799" spans="5:5">
      <c r="E799" s="101"/>
    </row>
    <row r="800" spans="5:5">
      <c r="E800" s="101"/>
    </row>
    <row r="801" spans="5:5">
      <c r="E801" s="101"/>
    </row>
    <row r="802" spans="5:5">
      <c r="E802" s="101"/>
    </row>
  </sheetData>
  <sheetProtection algorithmName="SHA-512" hashValue="TcYLZsu+R4FHAVo3Wcm4oqNs0mLaQhSwM4p3/hC+nEHJ8GGHiVrAW/kqOPoyBBxPaVv2/w+SH2+pYGWiTql2Zg==" saltValue="FvyrTE6T8cb7CNTuOpzhxA==" spinCount="100000" sheet="1" objects="1" scenarios="1" formatColumns="0" formatRows="0" selectLockedCells="1" autoFilter="0"/>
  <mergeCells count="8">
    <mergeCell ref="C17:E17"/>
    <mergeCell ref="C18:E18"/>
    <mergeCell ref="C19:E19"/>
    <mergeCell ref="C28:E28"/>
    <mergeCell ref="C27:E27"/>
    <mergeCell ref="C22:E22"/>
    <mergeCell ref="C23:E23"/>
    <mergeCell ref="C26:E26"/>
  </mergeCells>
  <conditionalFormatting sqref="H1:K1">
    <cfRule type="expression" dxfId="19" priority="1">
      <formula>$H$1&lt;&gt;""</formula>
    </cfRule>
  </conditionalFormatting>
  <pageMargins left="0.70866141732283472" right="0.70866141732283472" top="0.78740157480314965" bottom="0.78740157480314965" header="0.31496062992125984" footer="0.31496062992125984"/>
  <pageSetup paperSize="9" scale="88" orientation="landscape" r:id="rId1"/>
  <headerFooter>
    <oddFooter>&amp;LPreisblätter Tagesdienst &amp;C&amp;P -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N39"/>
  <sheetViews>
    <sheetView zoomScale="70" zoomScaleNormal="70" workbookViewId="0">
      <pane ySplit="9" topLeftCell="A10" activePane="bottomLeft" state="frozen"/>
      <selection activeCell="I23" sqref="I23"/>
      <selection pane="bottomLeft" activeCell="J20" sqref="J20"/>
    </sheetView>
  </sheetViews>
  <sheetFormatPr baseColWidth="10" defaultColWidth="11.42578125" defaultRowHeight="13.5"/>
  <cols>
    <col min="1" max="1" width="6.140625" style="526" customWidth="1"/>
    <col min="2" max="2" width="15.28515625" style="526" customWidth="1"/>
    <col min="3" max="3" width="7.7109375" style="436" bestFit="1" customWidth="1"/>
    <col min="4" max="4" width="26.28515625" style="307" customWidth="1"/>
    <col min="5" max="5" width="16.7109375" style="307" customWidth="1"/>
    <col min="6" max="6" width="5.140625" style="437" bestFit="1" customWidth="1"/>
    <col min="7" max="7" width="5.140625" style="437" customWidth="1"/>
    <col min="8" max="8" width="10.42578125" style="527" bestFit="1" customWidth="1"/>
    <col min="9" max="9" width="10" style="528" bestFit="1" customWidth="1"/>
    <col min="10" max="10" width="11.5703125" style="528" bestFit="1" customWidth="1"/>
    <col min="11" max="11" width="12.5703125" style="307" customWidth="1"/>
    <col min="12" max="12" width="10.42578125" style="307" customWidth="1"/>
    <col min="13" max="13" width="8.42578125" style="307" customWidth="1"/>
    <col min="14" max="14" width="15.5703125" style="529" customWidth="1"/>
    <col min="15" max="16384" width="11.42578125" style="434"/>
  </cols>
  <sheetData>
    <row r="1" spans="1:14">
      <c r="A1" s="422" t="s">
        <v>18</v>
      </c>
      <c r="B1" s="272" t="s">
        <v>360</v>
      </c>
      <c r="C1" s="423"/>
      <c r="D1" s="425"/>
      <c r="E1" s="426"/>
      <c r="F1" s="427"/>
      <c r="G1" s="637"/>
      <c r="H1" s="428"/>
      <c r="I1" s="429"/>
      <c r="J1" s="430"/>
      <c r="K1" s="431" t="str">
        <f>IF(OR(COUNTA(I11:I26)&lt;&gt;COUNTIF(M11:M26,"&gt;0"),$J$7=""),"Das Preisblatt ist nicht vollständig ausgefüllt!","")</f>
        <v>Das Preisblatt ist nicht vollständig ausgefüllt!</v>
      </c>
      <c r="L1" s="432"/>
      <c r="M1" s="432"/>
      <c r="N1" s="433"/>
    </row>
    <row r="2" spans="1:14">
      <c r="A2" s="435" t="s">
        <v>20</v>
      </c>
      <c r="B2" s="638" t="s">
        <v>124</v>
      </c>
      <c r="D2" s="438" t="s">
        <v>19</v>
      </c>
      <c r="E2" s="439" t="s">
        <v>7</v>
      </c>
      <c r="F2" s="440"/>
      <c r="G2" s="307"/>
      <c r="H2" s="442" t="s">
        <v>15</v>
      </c>
      <c r="I2" s="443" t="str" cm="1">
        <f t="array" aca="1" ref="I2" ca="1">LEFT(MID(CELL( "dateiname",A1), FIND("]", CELL("dateiname", A1))+5, 255),1)</f>
        <v>1</v>
      </c>
      <c r="J2" s="444"/>
      <c r="K2" s="445" t="s">
        <v>13</v>
      </c>
      <c r="L2" s="446"/>
      <c r="M2" s="447"/>
      <c r="N2" s="448">
        <f>N27</f>
        <v>0</v>
      </c>
    </row>
    <row r="3" spans="1:14">
      <c r="A3" s="435"/>
      <c r="B3" s="92" t="s">
        <v>192</v>
      </c>
      <c r="D3" s="143" t="s">
        <v>21</v>
      </c>
      <c r="E3" s="449">
        <f>DATUM</f>
        <v>46304</v>
      </c>
      <c r="F3" s="639"/>
      <c r="G3" s="544"/>
      <c r="H3" s="450" t="s">
        <v>59</v>
      </c>
      <c r="I3" s="451" t="str" cm="1">
        <f t="array" aca="1" ref="I3" ca="1">MID(CELL("dateiname",A1),FIND("]",CELL("dateiname",A1))+7,255)</f>
        <v>4 VR</v>
      </c>
      <c r="J3" s="444"/>
      <c r="K3" s="445" t="s">
        <v>11</v>
      </c>
      <c r="L3" s="446"/>
      <c r="M3" s="447"/>
      <c r="N3" s="452">
        <f>L27</f>
        <v>0</v>
      </c>
    </row>
    <row r="4" spans="1:14">
      <c r="A4" s="435"/>
      <c r="B4" s="292" t="s">
        <v>127</v>
      </c>
      <c r="D4" s="454"/>
      <c r="E4" s="455"/>
      <c r="H4" s="437"/>
      <c r="I4" s="437"/>
      <c r="J4" s="457"/>
      <c r="K4" s="445" t="s">
        <v>12</v>
      </c>
      <c r="L4" s="446"/>
      <c r="M4" s="458"/>
      <c r="N4" s="459">
        <f>J27</f>
        <v>0</v>
      </c>
    </row>
    <row r="5" spans="1:14">
      <c r="A5" s="460"/>
      <c r="B5" s="300" t="s">
        <v>128</v>
      </c>
      <c r="C5" s="461"/>
      <c r="D5" s="440"/>
      <c r="F5" s="881" t="str">
        <f>IF(K1="",IF(N4&gt;J8,"Die angebotene Durchschnittsleistung überschreitet die zulässige Obergrenze der Reinigungsleistung",""),"")</f>
        <v/>
      </c>
      <c r="G5" s="881"/>
      <c r="H5" s="881"/>
      <c r="I5" s="881"/>
      <c r="J5" s="882"/>
      <c r="K5" s="463" t="s">
        <v>8</v>
      </c>
      <c r="L5" s="463"/>
      <c r="M5" s="463"/>
      <c r="N5" s="464">
        <f>H27</f>
        <v>1184</v>
      </c>
    </row>
    <row r="6" spans="1:14">
      <c r="A6" s="465"/>
      <c r="B6" s="466"/>
      <c r="F6" s="883"/>
      <c r="G6" s="883"/>
      <c r="H6" s="883"/>
      <c r="I6" s="883"/>
      <c r="J6" s="884"/>
      <c r="K6" s="463" t="s">
        <v>9</v>
      </c>
      <c r="L6" s="463"/>
      <c r="M6" s="467"/>
      <c r="N6" s="464">
        <f>K27</f>
        <v>151552</v>
      </c>
    </row>
    <row r="7" spans="1:14" ht="15.75">
      <c r="A7" s="468"/>
      <c r="B7" s="879" t="str">
        <f>IF(AND(ROUND(SUM(H11:H27)/2,2)=ROUND(H27,2),ROUND(SUM(K11:K27)/2,2)=ROUND(K27,2),ROUND(SUM(L11:L27)/2,2)=ROUND(L27,2),ROUND(SUM(N11:N27)/2,2)=ROUND(N27,2)),"","SUMMENFEHLER")</f>
        <v/>
      </c>
      <c r="C7" s="879"/>
      <c r="D7" s="425"/>
      <c r="E7" s="426"/>
      <c r="F7" s="424"/>
      <c r="G7" s="640"/>
      <c r="H7" s="469"/>
      <c r="I7" s="471" t="s">
        <v>43</v>
      </c>
      <c r="J7" s="472"/>
      <c r="K7" s="463" t="s">
        <v>10</v>
      </c>
      <c r="L7" s="463"/>
      <c r="M7" s="463"/>
      <c r="N7" s="473">
        <f>IFERROR(N2/N6,0)</f>
        <v>0</v>
      </c>
    </row>
    <row r="8" spans="1:14" ht="15.75">
      <c r="A8" s="474"/>
      <c r="B8" s="880"/>
      <c r="C8" s="880"/>
      <c r="D8" s="425"/>
      <c r="E8" s="426"/>
      <c r="F8" s="424"/>
      <c r="G8" s="640"/>
      <c r="H8" s="470"/>
      <c r="I8" s="471" t="s">
        <v>69</v>
      </c>
      <c r="J8" s="475">
        <v>225</v>
      </c>
      <c r="K8" s="463" t="s">
        <v>42</v>
      </c>
      <c r="L8" s="463"/>
      <c r="M8" s="463"/>
      <c r="N8" s="476">
        <f>COUNTA(I11:I26)</f>
        <v>16</v>
      </c>
    </row>
    <row r="9" spans="1:14" ht="25.5">
      <c r="A9" s="477" t="s">
        <v>1</v>
      </c>
      <c r="B9" s="478" t="s">
        <v>79</v>
      </c>
      <c r="C9" s="479" t="s">
        <v>3</v>
      </c>
      <c r="D9" s="481" t="s">
        <v>2</v>
      </c>
      <c r="E9" s="481" t="s">
        <v>22</v>
      </c>
      <c r="F9" s="482" t="s">
        <v>362</v>
      </c>
      <c r="G9" s="482" t="s">
        <v>4</v>
      </c>
      <c r="H9" s="478" t="s">
        <v>23</v>
      </c>
      <c r="I9" s="483" t="s">
        <v>539</v>
      </c>
      <c r="J9" s="483" t="s">
        <v>1308</v>
      </c>
      <c r="K9" s="484" t="s">
        <v>1309</v>
      </c>
      <c r="L9" s="485" t="s">
        <v>17</v>
      </c>
      <c r="M9" s="484" t="s">
        <v>25</v>
      </c>
      <c r="N9" s="486" t="s">
        <v>26</v>
      </c>
    </row>
    <row r="10" spans="1:14">
      <c r="A10" s="487"/>
      <c r="B10" s="641" t="s">
        <v>139</v>
      </c>
      <c r="C10" s="489"/>
      <c r="D10" s="489" t="s">
        <v>546</v>
      </c>
      <c r="E10" s="491"/>
      <c r="F10" s="492"/>
      <c r="G10" s="642"/>
      <c r="H10" s="493"/>
      <c r="I10" s="494"/>
      <c r="J10" s="494"/>
      <c r="K10" s="495"/>
      <c r="L10" s="491"/>
      <c r="M10" s="495"/>
      <c r="N10" s="496"/>
    </row>
    <row r="11" spans="1:14" s="506" customFormat="1">
      <c r="A11" s="643">
        <v>1</v>
      </c>
      <c r="B11" s="498" t="s">
        <v>139</v>
      </c>
      <c r="C11" s="9" t="s">
        <v>194</v>
      </c>
      <c r="D11" s="498" t="s">
        <v>169</v>
      </c>
      <c r="E11" s="498" t="s">
        <v>170</v>
      </c>
      <c r="F11" s="500" t="s">
        <v>51</v>
      </c>
      <c r="G11" s="644" t="s">
        <v>364</v>
      </c>
      <c r="H11" s="501">
        <v>39</v>
      </c>
      <c r="I11" s="502">
        <v>128</v>
      </c>
      <c r="J11" s="503"/>
      <c r="K11" s="504">
        <f t="shared" ref="K11:K26" si="0">H11*I11</f>
        <v>4992</v>
      </c>
      <c r="L11" s="504">
        <f t="shared" ref="L11:L26" si="1">IFERROR(K11/J11,0)</f>
        <v>0</v>
      </c>
      <c r="M11" s="505">
        <f t="shared" ref="M11:M26" si="2">IF(N11&gt;0,N11/I11,0)</f>
        <v>0</v>
      </c>
      <c r="N11" s="504">
        <f t="shared" ref="N11:N26" si="3">ROUND(L11*SVS_VR_1_4,2)</f>
        <v>0</v>
      </c>
    </row>
    <row r="12" spans="1:14" s="506" customFormat="1">
      <c r="A12" s="643">
        <v>2</v>
      </c>
      <c r="B12" s="498" t="s">
        <v>139</v>
      </c>
      <c r="C12" s="9" t="s">
        <v>194</v>
      </c>
      <c r="D12" s="498" t="s">
        <v>171</v>
      </c>
      <c r="E12" s="498" t="s">
        <v>172</v>
      </c>
      <c r="F12" s="500" t="s">
        <v>47</v>
      </c>
      <c r="G12" s="644" t="s">
        <v>364</v>
      </c>
      <c r="H12" s="501">
        <v>23</v>
      </c>
      <c r="I12" s="502">
        <v>128</v>
      </c>
      <c r="J12" s="503"/>
      <c r="K12" s="504">
        <f t="shared" si="0"/>
        <v>2944</v>
      </c>
      <c r="L12" s="504">
        <f t="shared" si="1"/>
        <v>0</v>
      </c>
      <c r="M12" s="505">
        <f t="shared" si="2"/>
        <v>0</v>
      </c>
      <c r="N12" s="504">
        <f t="shared" si="3"/>
        <v>0</v>
      </c>
    </row>
    <row r="13" spans="1:14" s="506" customFormat="1">
      <c r="A13" s="643">
        <v>3</v>
      </c>
      <c r="B13" s="498" t="s">
        <v>139</v>
      </c>
      <c r="C13" s="9" t="s">
        <v>194</v>
      </c>
      <c r="D13" s="498" t="s">
        <v>173</v>
      </c>
      <c r="E13" s="498" t="s">
        <v>365</v>
      </c>
      <c r="F13" s="500" t="s">
        <v>47</v>
      </c>
      <c r="G13" s="644" t="s">
        <v>364</v>
      </c>
      <c r="H13" s="501">
        <v>97</v>
      </c>
      <c r="I13" s="502">
        <v>128</v>
      </c>
      <c r="J13" s="503"/>
      <c r="K13" s="504">
        <f t="shared" si="0"/>
        <v>12416</v>
      </c>
      <c r="L13" s="504">
        <f t="shared" si="1"/>
        <v>0</v>
      </c>
      <c r="M13" s="505">
        <f t="shared" si="2"/>
        <v>0</v>
      </c>
      <c r="N13" s="504">
        <f t="shared" si="3"/>
        <v>0</v>
      </c>
    </row>
    <row r="14" spans="1:14" s="506" customFormat="1">
      <c r="A14" s="643">
        <v>4</v>
      </c>
      <c r="B14" s="498" t="s">
        <v>139</v>
      </c>
      <c r="C14" s="9" t="s">
        <v>194</v>
      </c>
      <c r="D14" s="498" t="s">
        <v>174</v>
      </c>
      <c r="E14" s="498" t="s">
        <v>175</v>
      </c>
      <c r="F14" s="500" t="s">
        <v>47</v>
      </c>
      <c r="G14" s="644" t="s">
        <v>364</v>
      </c>
      <c r="H14" s="501">
        <v>13</v>
      </c>
      <c r="I14" s="502">
        <v>128</v>
      </c>
      <c r="J14" s="503"/>
      <c r="K14" s="504">
        <f t="shared" si="0"/>
        <v>1664</v>
      </c>
      <c r="L14" s="504">
        <f t="shared" si="1"/>
        <v>0</v>
      </c>
      <c r="M14" s="505">
        <f t="shared" si="2"/>
        <v>0</v>
      </c>
      <c r="N14" s="504">
        <f t="shared" si="3"/>
        <v>0</v>
      </c>
    </row>
    <row r="15" spans="1:14" s="506" customFormat="1">
      <c r="A15" s="643">
        <v>5</v>
      </c>
      <c r="B15" s="498" t="s">
        <v>139</v>
      </c>
      <c r="C15" s="9" t="s">
        <v>194</v>
      </c>
      <c r="D15" s="498" t="s">
        <v>176</v>
      </c>
      <c r="E15" s="498" t="s">
        <v>365</v>
      </c>
      <c r="F15" s="500" t="s">
        <v>47</v>
      </c>
      <c r="G15" s="644" t="s">
        <v>364</v>
      </c>
      <c r="H15" s="501">
        <v>54</v>
      </c>
      <c r="I15" s="502">
        <v>128</v>
      </c>
      <c r="J15" s="503"/>
      <c r="K15" s="504">
        <f t="shared" si="0"/>
        <v>6912</v>
      </c>
      <c r="L15" s="504">
        <f t="shared" si="1"/>
        <v>0</v>
      </c>
      <c r="M15" s="505">
        <f t="shared" si="2"/>
        <v>0</v>
      </c>
      <c r="N15" s="504">
        <f t="shared" si="3"/>
        <v>0</v>
      </c>
    </row>
    <row r="16" spans="1:14" s="506" customFormat="1" ht="24">
      <c r="A16" s="643">
        <v>6</v>
      </c>
      <c r="B16" s="498" t="s">
        <v>139</v>
      </c>
      <c r="C16" s="9" t="s">
        <v>194</v>
      </c>
      <c r="D16" s="498" t="s">
        <v>366</v>
      </c>
      <c r="E16" s="498" t="s">
        <v>367</v>
      </c>
      <c r="F16" s="500" t="s">
        <v>47</v>
      </c>
      <c r="G16" s="644" t="s">
        <v>364</v>
      </c>
      <c r="H16" s="501">
        <v>356</v>
      </c>
      <c r="I16" s="502">
        <v>128</v>
      </c>
      <c r="J16" s="503"/>
      <c r="K16" s="504">
        <f t="shared" si="0"/>
        <v>45568</v>
      </c>
      <c r="L16" s="504">
        <f t="shared" si="1"/>
        <v>0</v>
      </c>
      <c r="M16" s="505">
        <f t="shared" si="2"/>
        <v>0</v>
      </c>
      <c r="N16" s="504">
        <f t="shared" si="3"/>
        <v>0</v>
      </c>
    </row>
    <row r="17" spans="1:14" s="506" customFormat="1">
      <c r="A17" s="643">
        <v>7</v>
      </c>
      <c r="B17" s="498" t="s">
        <v>139</v>
      </c>
      <c r="C17" s="9" t="s">
        <v>194</v>
      </c>
      <c r="D17" s="498" t="s">
        <v>178</v>
      </c>
      <c r="E17" s="498" t="s">
        <v>84</v>
      </c>
      <c r="F17" s="500" t="s">
        <v>51</v>
      </c>
      <c r="G17" s="644" t="s">
        <v>364</v>
      </c>
      <c r="H17" s="501">
        <v>50</v>
      </c>
      <c r="I17" s="502">
        <v>128</v>
      </c>
      <c r="J17" s="503"/>
      <c r="K17" s="504">
        <f t="shared" si="0"/>
        <v>6400</v>
      </c>
      <c r="L17" s="504">
        <f t="shared" si="1"/>
        <v>0</v>
      </c>
      <c r="M17" s="505">
        <f t="shared" si="2"/>
        <v>0</v>
      </c>
      <c r="N17" s="504">
        <f t="shared" si="3"/>
        <v>0</v>
      </c>
    </row>
    <row r="18" spans="1:14" s="506" customFormat="1">
      <c r="A18" s="643">
        <v>8</v>
      </c>
      <c r="B18" s="498" t="s">
        <v>139</v>
      </c>
      <c r="C18" s="9" t="s">
        <v>194</v>
      </c>
      <c r="D18" s="498" t="s">
        <v>368</v>
      </c>
      <c r="E18" s="498" t="s">
        <v>369</v>
      </c>
      <c r="F18" s="500" t="s">
        <v>190</v>
      </c>
      <c r="G18" s="644" t="s">
        <v>364</v>
      </c>
      <c r="H18" s="501">
        <v>75</v>
      </c>
      <c r="I18" s="502">
        <v>128</v>
      </c>
      <c r="J18" s="503"/>
      <c r="K18" s="504">
        <f t="shared" si="0"/>
        <v>9600</v>
      </c>
      <c r="L18" s="504">
        <f t="shared" si="1"/>
        <v>0</v>
      </c>
      <c r="M18" s="505">
        <f t="shared" si="2"/>
        <v>0</v>
      </c>
      <c r="N18" s="504">
        <f t="shared" si="3"/>
        <v>0</v>
      </c>
    </row>
    <row r="19" spans="1:14" s="506" customFormat="1">
      <c r="A19" s="643">
        <v>9</v>
      </c>
      <c r="B19" s="498" t="s">
        <v>139</v>
      </c>
      <c r="C19" s="9" t="s">
        <v>194</v>
      </c>
      <c r="D19" s="498" t="s">
        <v>370</v>
      </c>
      <c r="E19" s="498" t="s">
        <v>365</v>
      </c>
      <c r="F19" s="500" t="s">
        <v>1237</v>
      </c>
      <c r="G19" s="644" t="s">
        <v>364</v>
      </c>
      <c r="H19" s="501">
        <v>303</v>
      </c>
      <c r="I19" s="502">
        <v>128</v>
      </c>
      <c r="J19" s="503"/>
      <c r="K19" s="504">
        <f t="shared" si="0"/>
        <v>38784</v>
      </c>
      <c r="L19" s="504">
        <f t="shared" si="1"/>
        <v>0</v>
      </c>
      <c r="M19" s="505">
        <f t="shared" si="2"/>
        <v>0</v>
      </c>
      <c r="N19" s="504">
        <f t="shared" si="3"/>
        <v>0</v>
      </c>
    </row>
    <row r="20" spans="1:14" s="506" customFormat="1">
      <c r="A20" s="643">
        <v>10</v>
      </c>
      <c r="B20" s="498" t="s">
        <v>139</v>
      </c>
      <c r="C20" s="9" t="s">
        <v>194</v>
      </c>
      <c r="D20" s="498" t="s">
        <v>371</v>
      </c>
      <c r="E20" s="498" t="s">
        <v>180</v>
      </c>
      <c r="F20" s="500" t="s">
        <v>190</v>
      </c>
      <c r="G20" s="644" t="s">
        <v>364</v>
      </c>
      <c r="H20" s="501">
        <v>32</v>
      </c>
      <c r="I20" s="502">
        <v>128</v>
      </c>
      <c r="J20" s="503"/>
      <c r="K20" s="504">
        <f t="shared" si="0"/>
        <v>4096</v>
      </c>
      <c r="L20" s="504">
        <f t="shared" si="1"/>
        <v>0</v>
      </c>
      <c r="M20" s="505">
        <f t="shared" si="2"/>
        <v>0</v>
      </c>
      <c r="N20" s="504">
        <f t="shared" si="3"/>
        <v>0</v>
      </c>
    </row>
    <row r="21" spans="1:14" s="506" customFormat="1" ht="36">
      <c r="A21" s="643">
        <v>11</v>
      </c>
      <c r="B21" s="498" t="s">
        <v>139</v>
      </c>
      <c r="C21" s="9" t="s">
        <v>194</v>
      </c>
      <c r="D21" s="498" t="s">
        <v>372</v>
      </c>
      <c r="E21" s="498" t="s">
        <v>369</v>
      </c>
      <c r="F21" s="500" t="s">
        <v>190</v>
      </c>
      <c r="G21" s="644" t="s">
        <v>364</v>
      </c>
      <c r="H21" s="501">
        <v>75</v>
      </c>
      <c r="I21" s="502">
        <v>128</v>
      </c>
      <c r="J21" s="503"/>
      <c r="K21" s="504">
        <f t="shared" si="0"/>
        <v>9600</v>
      </c>
      <c r="L21" s="504">
        <f t="shared" si="1"/>
        <v>0</v>
      </c>
      <c r="M21" s="505">
        <f t="shared" si="2"/>
        <v>0</v>
      </c>
      <c r="N21" s="504">
        <f t="shared" si="3"/>
        <v>0</v>
      </c>
    </row>
    <row r="22" spans="1:14" s="506" customFormat="1">
      <c r="A22" s="643">
        <v>12</v>
      </c>
      <c r="B22" s="498" t="s">
        <v>139</v>
      </c>
      <c r="C22" s="9" t="s">
        <v>521</v>
      </c>
      <c r="D22" s="498" t="s">
        <v>373</v>
      </c>
      <c r="E22" s="498" t="s">
        <v>88</v>
      </c>
      <c r="F22" s="500" t="s">
        <v>52</v>
      </c>
      <c r="G22" s="644" t="s">
        <v>364</v>
      </c>
      <c r="H22" s="501">
        <v>15</v>
      </c>
      <c r="I22" s="502">
        <v>128</v>
      </c>
      <c r="J22" s="503"/>
      <c r="K22" s="504">
        <f t="shared" si="0"/>
        <v>1920</v>
      </c>
      <c r="L22" s="504">
        <f t="shared" si="1"/>
        <v>0</v>
      </c>
      <c r="M22" s="505">
        <f t="shared" si="2"/>
        <v>0</v>
      </c>
      <c r="N22" s="504">
        <f t="shared" si="3"/>
        <v>0</v>
      </c>
    </row>
    <row r="23" spans="1:14" s="506" customFormat="1">
      <c r="A23" s="643">
        <v>13</v>
      </c>
      <c r="B23" s="498" t="s">
        <v>139</v>
      </c>
      <c r="C23" s="9" t="s">
        <v>521</v>
      </c>
      <c r="D23" s="498" t="s">
        <v>374</v>
      </c>
      <c r="E23" s="498" t="s">
        <v>84</v>
      </c>
      <c r="F23" s="500" t="s">
        <v>51</v>
      </c>
      <c r="G23" s="644" t="s">
        <v>364</v>
      </c>
      <c r="H23" s="501">
        <v>7</v>
      </c>
      <c r="I23" s="502">
        <v>128</v>
      </c>
      <c r="J23" s="503"/>
      <c r="K23" s="504">
        <f t="shared" si="0"/>
        <v>896</v>
      </c>
      <c r="L23" s="504">
        <f t="shared" si="1"/>
        <v>0</v>
      </c>
      <c r="M23" s="505">
        <f t="shared" si="2"/>
        <v>0</v>
      </c>
      <c r="N23" s="504">
        <f t="shared" si="3"/>
        <v>0</v>
      </c>
    </row>
    <row r="24" spans="1:14" s="506" customFormat="1">
      <c r="A24" s="643">
        <v>14</v>
      </c>
      <c r="B24" s="498" t="s">
        <v>139</v>
      </c>
      <c r="C24" s="9" t="s">
        <v>521</v>
      </c>
      <c r="D24" s="498" t="s">
        <v>270</v>
      </c>
      <c r="E24" s="498" t="s">
        <v>88</v>
      </c>
      <c r="F24" s="500" t="s">
        <v>1235</v>
      </c>
      <c r="G24" s="644" t="s">
        <v>364</v>
      </c>
      <c r="H24" s="501">
        <v>22</v>
      </c>
      <c r="I24" s="502">
        <v>128</v>
      </c>
      <c r="J24" s="503"/>
      <c r="K24" s="504">
        <f t="shared" si="0"/>
        <v>2816</v>
      </c>
      <c r="L24" s="504">
        <f t="shared" si="1"/>
        <v>0</v>
      </c>
      <c r="M24" s="505">
        <f t="shared" si="2"/>
        <v>0</v>
      </c>
      <c r="N24" s="504">
        <f t="shared" si="3"/>
        <v>0</v>
      </c>
    </row>
    <row r="25" spans="1:14" s="506" customFormat="1">
      <c r="A25" s="643">
        <v>15</v>
      </c>
      <c r="B25" s="498" t="s">
        <v>139</v>
      </c>
      <c r="C25" s="9" t="s">
        <v>521</v>
      </c>
      <c r="D25" s="498" t="s">
        <v>375</v>
      </c>
      <c r="E25" s="498" t="s">
        <v>88</v>
      </c>
      <c r="F25" s="500" t="s">
        <v>52</v>
      </c>
      <c r="G25" s="644" t="s">
        <v>364</v>
      </c>
      <c r="H25" s="501">
        <v>15</v>
      </c>
      <c r="I25" s="502">
        <v>128</v>
      </c>
      <c r="J25" s="503"/>
      <c r="K25" s="504">
        <f t="shared" si="0"/>
        <v>1920</v>
      </c>
      <c r="L25" s="504">
        <f t="shared" si="1"/>
        <v>0</v>
      </c>
      <c r="M25" s="505">
        <f t="shared" si="2"/>
        <v>0</v>
      </c>
      <c r="N25" s="504">
        <f t="shared" si="3"/>
        <v>0</v>
      </c>
    </row>
    <row r="26" spans="1:14" s="506" customFormat="1">
      <c r="A26" s="643">
        <v>16</v>
      </c>
      <c r="B26" s="498" t="s">
        <v>139</v>
      </c>
      <c r="C26" s="9" t="s">
        <v>521</v>
      </c>
      <c r="D26" s="498" t="s">
        <v>376</v>
      </c>
      <c r="E26" s="498" t="s">
        <v>84</v>
      </c>
      <c r="F26" s="500" t="s">
        <v>51</v>
      </c>
      <c r="G26" s="644" t="s">
        <v>364</v>
      </c>
      <c r="H26" s="501">
        <v>8</v>
      </c>
      <c r="I26" s="502">
        <v>128</v>
      </c>
      <c r="J26" s="503"/>
      <c r="K26" s="504">
        <f t="shared" si="0"/>
        <v>1024</v>
      </c>
      <c r="L26" s="504">
        <f t="shared" si="1"/>
        <v>0</v>
      </c>
      <c r="M26" s="505">
        <f t="shared" si="2"/>
        <v>0</v>
      </c>
      <c r="N26" s="504">
        <f t="shared" si="3"/>
        <v>0</v>
      </c>
    </row>
    <row r="27" spans="1:14" s="506" customFormat="1">
      <c r="A27" s="515" t="s">
        <v>6</v>
      </c>
      <c r="B27" s="516" t="s">
        <v>76</v>
      </c>
      <c r="C27" s="517"/>
      <c r="D27" s="519"/>
      <c r="E27" s="520"/>
      <c r="F27" s="521"/>
      <c r="G27" s="645"/>
      <c r="H27" s="522">
        <f>SUM(H11:H26)</f>
        <v>1184</v>
      </c>
      <c r="I27" s="523"/>
      <c r="J27" s="524">
        <f>IFERROR(K27/L27,0)</f>
        <v>0</v>
      </c>
      <c r="K27" s="522">
        <f>SUM(K11:K26)</f>
        <v>151552</v>
      </c>
      <c r="L27" s="522">
        <f>SUM(L11:L26)</f>
        <v>0</v>
      </c>
      <c r="M27" s="525"/>
      <c r="N27" s="522">
        <f>SUM(N11:N26)</f>
        <v>0</v>
      </c>
    </row>
    <row r="28" spans="1:14">
      <c r="K28" s="527"/>
    </row>
    <row r="29" spans="1:14">
      <c r="A29" s="526" t="s">
        <v>528</v>
      </c>
      <c r="K29" s="527"/>
    </row>
    <row r="30" spans="1:14">
      <c r="A30" s="264" t="s">
        <v>91</v>
      </c>
      <c r="B30" s="265" t="s">
        <v>377</v>
      </c>
      <c r="K30" s="527"/>
    </row>
    <row r="31" spans="1:14">
      <c r="A31" s="265"/>
      <c r="B31" s="265" t="s">
        <v>378</v>
      </c>
      <c r="K31" s="527"/>
    </row>
    <row r="32" spans="1:14">
      <c r="K32" s="527"/>
    </row>
    <row r="33" spans="1:14">
      <c r="A33" s="530" t="s">
        <v>27</v>
      </c>
      <c r="B33" s="530"/>
      <c r="C33" s="531"/>
      <c r="D33" s="532"/>
      <c r="E33" s="533"/>
      <c r="F33" s="534"/>
      <c r="G33" s="534"/>
      <c r="H33" s="535"/>
      <c r="I33" s="535"/>
      <c r="J33" s="535"/>
      <c r="K33" s="535"/>
      <c r="L33" s="535"/>
      <c r="M33" s="535"/>
      <c r="N33" s="535"/>
    </row>
    <row r="34" spans="1:14" ht="6" customHeight="1">
      <c r="A34" s="530"/>
      <c r="B34" s="530"/>
      <c r="C34" s="531"/>
      <c r="D34" s="532"/>
      <c r="E34" s="533"/>
      <c r="F34" s="534"/>
      <c r="G34" s="534"/>
      <c r="H34" s="535"/>
      <c r="I34" s="535"/>
      <c r="J34" s="535"/>
      <c r="K34" s="535"/>
      <c r="L34" s="535"/>
      <c r="M34" s="535"/>
      <c r="N34" s="535"/>
    </row>
    <row r="35" spans="1:14">
      <c r="A35" s="526" t="s">
        <v>28</v>
      </c>
      <c r="B35" s="526" t="s">
        <v>29</v>
      </c>
      <c r="D35" s="646" t="s">
        <v>344</v>
      </c>
      <c r="E35" s="536" t="s">
        <v>31</v>
      </c>
      <c r="I35" s="527"/>
      <c r="J35" s="527"/>
      <c r="K35" s="527"/>
      <c r="L35" s="527"/>
      <c r="M35" s="527"/>
      <c r="N35" s="527"/>
    </row>
    <row r="36" spans="1:14">
      <c r="A36" s="526" t="s">
        <v>543</v>
      </c>
      <c r="B36" s="526" t="s">
        <v>544</v>
      </c>
      <c r="D36" s="646" t="s">
        <v>119</v>
      </c>
      <c r="E36" s="536" t="s">
        <v>34</v>
      </c>
      <c r="I36" s="527"/>
      <c r="J36" s="527"/>
      <c r="K36" s="527"/>
      <c r="L36" s="527"/>
      <c r="M36" s="527"/>
      <c r="N36" s="527"/>
    </row>
    <row r="37" spans="1:14">
      <c r="A37" s="526" t="s">
        <v>35</v>
      </c>
      <c r="B37" s="526" t="s">
        <v>36</v>
      </c>
      <c r="D37" s="636" t="s">
        <v>120</v>
      </c>
      <c r="E37" s="537" t="s">
        <v>121</v>
      </c>
      <c r="I37" s="527"/>
      <c r="J37" s="527"/>
      <c r="K37" s="527"/>
      <c r="L37" s="527"/>
      <c r="M37" s="527"/>
      <c r="N37" s="527"/>
    </row>
    <row r="38" spans="1:14">
      <c r="A38" s="526" t="s">
        <v>37</v>
      </c>
      <c r="B38" s="526" t="s">
        <v>38</v>
      </c>
      <c r="D38" s="527" t="s">
        <v>545</v>
      </c>
      <c r="E38" s="307" t="s">
        <v>363</v>
      </c>
      <c r="I38" s="527"/>
      <c r="J38" s="527"/>
      <c r="K38" s="527"/>
      <c r="L38" s="527"/>
      <c r="M38" s="527"/>
      <c r="N38" s="527"/>
    </row>
    <row r="39" spans="1:14">
      <c r="I39" s="527"/>
      <c r="J39" s="527"/>
      <c r="K39" s="527"/>
      <c r="L39" s="527"/>
      <c r="M39" s="527"/>
      <c r="N39" s="527"/>
    </row>
  </sheetData>
  <sheetProtection algorithmName="SHA-512" hashValue="dh1nMe2plVkVJM2z+wPuxQC7QbOxa1z8MPmIPL0TLP9q1F5pKQYNG4jkz10mJzxzBUBObH5NbrnWAfaTEVlQ0Q==" saltValue="v7SVh93091yiH1caoHs/og==" spinCount="100000" sheet="1" objects="1" scenarios="1" formatColumns="0" formatRows="0" autoFilter="0"/>
  <autoFilter ref="A9:N27" xr:uid="{00000000-0009-0000-0000-000009000000}"/>
  <mergeCells count="2">
    <mergeCell ref="F5:J6"/>
    <mergeCell ref="B7:C8"/>
  </mergeCells>
  <conditionalFormatting sqref="B7">
    <cfRule type="expression" dxfId="18" priority="3">
      <formula>B7&lt;&gt;""</formula>
    </cfRule>
  </conditionalFormatting>
  <conditionalFormatting sqref="F5:J6">
    <cfRule type="expression" dxfId="17" priority="1">
      <formula>$F$5&lt;&gt;""</formula>
    </cfRule>
  </conditionalFormatting>
  <conditionalFormatting sqref="K1:N1">
    <cfRule type="expression" dxfId="16" priority="2">
      <formula>$K$1&lt;&gt;""</formula>
    </cfRule>
  </conditionalFormatting>
  <pageMargins left="0.70866141732283472" right="0.70866141732283472" top="0.78740157480314965" bottom="0.78740157480314965" header="0" footer="0.31496062992125984"/>
  <pageSetup paperSize="9" scale="53" fitToHeight="0" orientation="portrait" r:id="rId1"/>
  <headerFooter>
    <oddFooter>&amp;LPreisblätter&amp;C&amp;A&amp;R&amp;P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O804"/>
  <sheetViews>
    <sheetView zoomScale="85" zoomScaleNormal="85" workbookViewId="0">
      <selection activeCell="I17" sqref="I17:I27"/>
    </sheetView>
  </sheetViews>
  <sheetFormatPr baseColWidth="10" defaultColWidth="11.42578125" defaultRowHeight="12"/>
  <cols>
    <col min="1" max="1" width="5.7109375" style="5" customWidth="1"/>
    <col min="2" max="2" width="15.85546875" style="5" customWidth="1"/>
    <col min="3" max="3" width="14.7109375" style="1" customWidth="1"/>
    <col min="4" max="4" width="11.85546875" style="1" customWidth="1"/>
    <col min="5" max="5" width="20.5703125" style="1" customWidth="1"/>
    <col min="6" max="6" width="6.85546875" style="1" customWidth="1"/>
    <col min="7" max="7" width="10.7109375" style="1" bestFit="1" customWidth="1"/>
    <col min="8" max="8" width="8.7109375" style="1" customWidth="1"/>
    <col min="9" max="9" width="9.42578125" style="1" customWidth="1"/>
    <col min="10" max="10" width="12.5703125" style="1" bestFit="1" customWidth="1"/>
    <col min="11" max="11" width="13.140625" style="102" bestFit="1" customWidth="1"/>
    <col min="12" max="253" width="11.42578125" style="1"/>
    <col min="254" max="254" width="5.7109375" style="1" customWidth="1"/>
    <col min="255" max="255" width="14.140625" style="1" customWidth="1"/>
    <col min="256" max="256" width="15.42578125" style="1" customWidth="1"/>
    <col min="257" max="257" width="11.85546875" style="1" customWidth="1"/>
    <col min="258" max="258" width="8.85546875" style="1" customWidth="1"/>
    <col min="259" max="259" width="6.42578125" style="1" customWidth="1"/>
    <col min="260" max="260" width="10.42578125" style="1" customWidth="1"/>
    <col min="261" max="261" width="11.7109375" style="1" customWidth="1"/>
    <col min="262" max="262" width="5.5703125" style="1" customWidth="1"/>
    <col min="263" max="263" width="6.85546875" style="1" customWidth="1"/>
    <col min="264" max="264" width="7.7109375" style="1" bestFit="1" customWidth="1"/>
    <col min="265" max="265" width="9.140625" style="1" customWidth="1"/>
    <col min="266" max="509" width="11.42578125" style="1"/>
    <col min="510" max="510" width="5.7109375" style="1" customWidth="1"/>
    <col min="511" max="511" width="14.140625" style="1" customWidth="1"/>
    <col min="512" max="512" width="15.42578125" style="1" customWidth="1"/>
    <col min="513" max="513" width="11.85546875" style="1" customWidth="1"/>
    <col min="514" max="514" width="8.85546875" style="1" customWidth="1"/>
    <col min="515" max="515" width="6.42578125" style="1" customWidth="1"/>
    <col min="516" max="516" width="10.42578125" style="1" customWidth="1"/>
    <col min="517" max="517" width="11.7109375" style="1" customWidth="1"/>
    <col min="518" max="518" width="5.5703125" style="1" customWidth="1"/>
    <col min="519" max="519" width="6.85546875" style="1" customWidth="1"/>
    <col min="520" max="520" width="7.7109375" style="1" bestFit="1" customWidth="1"/>
    <col min="521" max="521" width="9.140625" style="1" customWidth="1"/>
    <col min="522" max="765" width="11.42578125" style="1"/>
    <col min="766" max="766" width="5.7109375" style="1" customWidth="1"/>
    <col min="767" max="767" width="14.140625" style="1" customWidth="1"/>
    <col min="768" max="768" width="15.42578125" style="1" customWidth="1"/>
    <col min="769" max="769" width="11.85546875" style="1" customWidth="1"/>
    <col min="770" max="770" width="8.85546875" style="1" customWidth="1"/>
    <col min="771" max="771" width="6.42578125" style="1" customWidth="1"/>
    <col min="772" max="772" width="10.42578125" style="1" customWidth="1"/>
    <col min="773" max="773" width="11.7109375" style="1" customWidth="1"/>
    <col min="774" max="774" width="5.5703125" style="1" customWidth="1"/>
    <col min="775" max="775" width="6.85546875" style="1" customWidth="1"/>
    <col min="776" max="776" width="7.7109375" style="1" bestFit="1" customWidth="1"/>
    <col min="777" max="777" width="9.140625" style="1" customWidth="1"/>
    <col min="778" max="1021" width="11.42578125" style="1"/>
    <col min="1022" max="1022" width="5.7109375" style="1" customWidth="1"/>
    <col min="1023" max="1023" width="14.140625" style="1" customWidth="1"/>
    <col min="1024" max="1024" width="15.42578125" style="1" customWidth="1"/>
    <col min="1025" max="1025" width="11.85546875" style="1" customWidth="1"/>
    <col min="1026" max="1026" width="8.85546875" style="1" customWidth="1"/>
    <col min="1027" max="1027" width="6.42578125" style="1" customWidth="1"/>
    <col min="1028" max="1028" width="10.42578125" style="1" customWidth="1"/>
    <col min="1029" max="1029" width="11.7109375" style="1" customWidth="1"/>
    <col min="1030" max="1030" width="5.5703125" style="1" customWidth="1"/>
    <col min="1031" max="1031" width="6.85546875" style="1" customWidth="1"/>
    <col min="1032" max="1032" width="7.7109375" style="1" bestFit="1" customWidth="1"/>
    <col min="1033" max="1033" width="9.140625" style="1" customWidth="1"/>
    <col min="1034" max="1277" width="11.42578125" style="1"/>
    <col min="1278" max="1278" width="5.7109375" style="1" customWidth="1"/>
    <col min="1279" max="1279" width="14.140625" style="1" customWidth="1"/>
    <col min="1280" max="1280" width="15.42578125" style="1" customWidth="1"/>
    <col min="1281" max="1281" width="11.85546875" style="1" customWidth="1"/>
    <col min="1282" max="1282" width="8.85546875" style="1" customWidth="1"/>
    <col min="1283" max="1283" width="6.42578125" style="1" customWidth="1"/>
    <col min="1284" max="1284" width="10.42578125" style="1" customWidth="1"/>
    <col min="1285" max="1285" width="11.7109375" style="1" customWidth="1"/>
    <col min="1286" max="1286" width="5.5703125" style="1" customWidth="1"/>
    <col min="1287" max="1287" width="6.85546875" style="1" customWidth="1"/>
    <col min="1288" max="1288" width="7.7109375" style="1" bestFit="1" customWidth="1"/>
    <col min="1289" max="1289" width="9.140625" style="1" customWidth="1"/>
    <col min="1290" max="1533" width="11.42578125" style="1"/>
    <col min="1534" max="1534" width="5.7109375" style="1" customWidth="1"/>
    <col min="1535" max="1535" width="14.140625" style="1" customWidth="1"/>
    <col min="1536" max="1536" width="15.42578125" style="1" customWidth="1"/>
    <col min="1537" max="1537" width="11.85546875" style="1" customWidth="1"/>
    <col min="1538" max="1538" width="8.85546875" style="1" customWidth="1"/>
    <col min="1539" max="1539" width="6.42578125" style="1" customWidth="1"/>
    <col min="1540" max="1540" width="10.42578125" style="1" customWidth="1"/>
    <col min="1541" max="1541" width="11.7109375" style="1" customWidth="1"/>
    <col min="1542" max="1542" width="5.5703125" style="1" customWidth="1"/>
    <col min="1543" max="1543" width="6.85546875" style="1" customWidth="1"/>
    <col min="1544" max="1544" width="7.7109375" style="1" bestFit="1" customWidth="1"/>
    <col min="1545" max="1545" width="9.140625" style="1" customWidth="1"/>
    <col min="1546" max="1789" width="11.42578125" style="1"/>
    <col min="1790" max="1790" width="5.7109375" style="1" customWidth="1"/>
    <col min="1791" max="1791" width="14.140625" style="1" customWidth="1"/>
    <col min="1792" max="1792" width="15.42578125" style="1" customWidth="1"/>
    <col min="1793" max="1793" width="11.85546875" style="1" customWidth="1"/>
    <col min="1794" max="1794" width="8.85546875" style="1" customWidth="1"/>
    <col min="1795" max="1795" width="6.42578125" style="1" customWidth="1"/>
    <col min="1796" max="1796" width="10.42578125" style="1" customWidth="1"/>
    <col min="1797" max="1797" width="11.7109375" style="1" customWidth="1"/>
    <col min="1798" max="1798" width="5.5703125" style="1" customWidth="1"/>
    <col min="1799" max="1799" width="6.85546875" style="1" customWidth="1"/>
    <col min="1800" max="1800" width="7.7109375" style="1" bestFit="1" customWidth="1"/>
    <col min="1801" max="1801" width="9.140625" style="1" customWidth="1"/>
    <col min="1802" max="2045" width="11.42578125" style="1"/>
    <col min="2046" max="2046" width="5.7109375" style="1" customWidth="1"/>
    <col min="2047" max="2047" width="14.140625" style="1" customWidth="1"/>
    <col min="2048" max="2048" width="15.42578125" style="1" customWidth="1"/>
    <col min="2049" max="2049" width="11.85546875" style="1" customWidth="1"/>
    <col min="2050" max="2050" width="8.85546875" style="1" customWidth="1"/>
    <col min="2051" max="2051" width="6.42578125" style="1" customWidth="1"/>
    <col min="2052" max="2052" width="10.42578125" style="1" customWidth="1"/>
    <col min="2053" max="2053" width="11.7109375" style="1" customWidth="1"/>
    <col min="2054" max="2054" width="5.5703125" style="1" customWidth="1"/>
    <col min="2055" max="2055" width="6.85546875" style="1" customWidth="1"/>
    <col min="2056" max="2056" width="7.7109375" style="1" bestFit="1" customWidth="1"/>
    <col min="2057" max="2057" width="9.140625" style="1" customWidth="1"/>
    <col min="2058" max="2301" width="11.42578125" style="1"/>
    <col min="2302" max="2302" width="5.7109375" style="1" customWidth="1"/>
    <col min="2303" max="2303" width="14.140625" style="1" customWidth="1"/>
    <col min="2304" max="2304" width="15.42578125" style="1" customWidth="1"/>
    <col min="2305" max="2305" width="11.85546875" style="1" customWidth="1"/>
    <col min="2306" max="2306" width="8.85546875" style="1" customWidth="1"/>
    <col min="2307" max="2307" width="6.42578125" style="1" customWidth="1"/>
    <col min="2308" max="2308" width="10.42578125" style="1" customWidth="1"/>
    <col min="2309" max="2309" width="11.7109375" style="1" customWidth="1"/>
    <col min="2310" max="2310" width="5.5703125" style="1" customWidth="1"/>
    <col min="2311" max="2311" width="6.85546875" style="1" customWidth="1"/>
    <col min="2312" max="2312" width="7.7109375" style="1" bestFit="1" customWidth="1"/>
    <col min="2313" max="2313" width="9.140625" style="1" customWidth="1"/>
    <col min="2314" max="2557" width="11.42578125" style="1"/>
    <col min="2558" max="2558" width="5.7109375" style="1" customWidth="1"/>
    <col min="2559" max="2559" width="14.140625" style="1" customWidth="1"/>
    <col min="2560" max="2560" width="15.42578125" style="1" customWidth="1"/>
    <col min="2561" max="2561" width="11.85546875" style="1" customWidth="1"/>
    <col min="2562" max="2562" width="8.85546875" style="1" customWidth="1"/>
    <col min="2563" max="2563" width="6.42578125" style="1" customWidth="1"/>
    <col min="2564" max="2564" width="10.42578125" style="1" customWidth="1"/>
    <col min="2565" max="2565" width="11.7109375" style="1" customWidth="1"/>
    <col min="2566" max="2566" width="5.5703125" style="1" customWidth="1"/>
    <col min="2567" max="2567" width="6.85546875" style="1" customWidth="1"/>
    <col min="2568" max="2568" width="7.7109375" style="1" bestFit="1" customWidth="1"/>
    <col min="2569" max="2569" width="9.140625" style="1" customWidth="1"/>
    <col min="2570" max="2813" width="11.42578125" style="1"/>
    <col min="2814" max="2814" width="5.7109375" style="1" customWidth="1"/>
    <col min="2815" max="2815" width="14.140625" style="1" customWidth="1"/>
    <col min="2816" max="2816" width="15.42578125" style="1" customWidth="1"/>
    <col min="2817" max="2817" width="11.85546875" style="1" customWidth="1"/>
    <col min="2818" max="2818" width="8.85546875" style="1" customWidth="1"/>
    <col min="2819" max="2819" width="6.42578125" style="1" customWidth="1"/>
    <col min="2820" max="2820" width="10.42578125" style="1" customWidth="1"/>
    <col min="2821" max="2821" width="11.7109375" style="1" customWidth="1"/>
    <col min="2822" max="2822" width="5.5703125" style="1" customWidth="1"/>
    <col min="2823" max="2823" width="6.85546875" style="1" customWidth="1"/>
    <col min="2824" max="2824" width="7.7109375" style="1" bestFit="1" customWidth="1"/>
    <col min="2825" max="2825" width="9.140625" style="1" customWidth="1"/>
    <col min="2826" max="3069" width="11.42578125" style="1"/>
    <col min="3070" max="3070" width="5.7109375" style="1" customWidth="1"/>
    <col min="3071" max="3071" width="14.140625" style="1" customWidth="1"/>
    <col min="3072" max="3072" width="15.42578125" style="1" customWidth="1"/>
    <col min="3073" max="3073" width="11.85546875" style="1" customWidth="1"/>
    <col min="3074" max="3074" width="8.85546875" style="1" customWidth="1"/>
    <col min="3075" max="3075" width="6.42578125" style="1" customWidth="1"/>
    <col min="3076" max="3076" width="10.42578125" style="1" customWidth="1"/>
    <col min="3077" max="3077" width="11.7109375" style="1" customWidth="1"/>
    <col min="3078" max="3078" width="5.5703125" style="1" customWidth="1"/>
    <col min="3079" max="3079" width="6.85546875" style="1" customWidth="1"/>
    <col min="3080" max="3080" width="7.7109375" style="1" bestFit="1" customWidth="1"/>
    <col min="3081" max="3081" width="9.140625" style="1" customWidth="1"/>
    <col min="3082" max="3325" width="11.42578125" style="1"/>
    <col min="3326" max="3326" width="5.7109375" style="1" customWidth="1"/>
    <col min="3327" max="3327" width="14.140625" style="1" customWidth="1"/>
    <col min="3328" max="3328" width="15.42578125" style="1" customWidth="1"/>
    <col min="3329" max="3329" width="11.85546875" style="1" customWidth="1"/>
    <col min="3330" max="3330" width="8.85546875" style="1" customWidth="1"/>
    <col min="3331" max="3331" width="6.42578125" style="1" customWidth="1"/>
    <col min="3332" max="3332" width="10.42578125" style="1" customWidth="1"/>
    <col min="3333" max="3333" width="11.7109375" style="1" customWidth="1"/>
    <col min="3334" max="3334" width="5.5703125" style="1" customWidth="1"/>
    <col min="3335" max="3335" width="6.85546875" style="1" customWidth="1"/>
    <col min="3336" max="3336" width="7.7109375" style="1" bestFit="1" customWidth="1"/>
    <col min="3337" max="3337" width="9.140625" style="1" customWidth="1"/>
    <col min="3338" max="3581" width="11.42578125" style="1"/>
    <col min="3582" max="3582" width="5.7109375" style="1" customWidth="1"/>
    <col min="3583" max="3583" width="14.140625" style="1" customWidth="1"/>
    <col min="3584" max="3584" width="15.42578125" style="1" customWidth="1"/>
    <col min="3585" max="3585" width="11.85546875" style="1" customWidth="1"/>
    <col min="3586" max="3586" width="8.85546875" style="1" customWidth="1"/>
    <col min="3587" max="3587" width="6.42578125" style="1" customWidth="1"/>
    <col min="3588" max="3588" width="10.42578125" style="1" customWidth="1"/>
    <col min="3589" max="3589" width="11.7109375" style="1" customWidth="1"/>
    <col min="3590" max="3590" width="5.5703125" style="1" customWidth="1"/>
    <col min="3591" max="3591" width="6.85546875" style="1" customWidth="1"/>
    <col min="3592" max="3592" width="7.7109375" style="1" bestFit="1" customWidth="1"/>
    <col min="3593" max="3593" width="9.140625" style="1" customWidth="1"/>
    <col min="3594" max="3837" width="11.42578125" style="1"/>
    <col min="3838" max="3838" width="5.7109375" style="1" customWidth="1"/>
    <col min="3839" max="3839" width="14.140625" style="1" customWidth="1"/>
    <col min="3840" max="3840" width="15.42578125" style="1" customWidth="1"/>
    <col min="3841" max="3841" width="11.85546875" style="1" customWidth="1"/>
    <col min="3842" max="3842" width="8.85546875" style="1" customWidth="1"/>
    <col min="3843" max="3843" width="6.42578125" style="1" customWidth="1"/>
    <col min="3844" max="3844" width="10.42578125" style="1" customWidth="1"/>
    <col min="3845" max="3845" width="11.7109375" style="1" customWidth="1"/>
    <col min="3846" max="3846" width="5.5703125" style="1" customWidth="1"/>
    <col min="3847" max="3847" width="6.85546875" style="1" customWidth="1"/>
    <col min="3848" max="3848" width="7.7109375" style="1" bestFit="1" customWidth="1"/>
    <col min="3849" max="3849" width="9.140625" style="1" customWidth="1"/>
    <col min="3850" max="4093" width="11.42578125" style="1"/>
    <col min="4094" max="4094" width="5.7109375" style="1" customWidth="1"/>
    <col min="4095" max="4095" width="14.140625" style="1" customWidth="1"/>
    <col min="4096" max="4096" width="15.42578125" style="1" customWidth="1"/>
    <col min="4097" max="4097" width="11.85546875" style="1" customWidth="1"/>
    <col min="4098" max="4098" width="8.85546875" style="1" customWidth="1"/>
    <col min="4099" max="4099" width="6.42578125" style="1" customWidth="1"/>
    <col min="4100" max="4100" width="10.42578125" style="1" customWidth="1"/>
    <col min="4101" max="4101" width="11.7109375" style="1" customWidth="1"/>
    <col min="4102" max="4102" width="5.5703125" style="1" customWidth="1"/>
    <col min="4103" max="4103" width="6.85546875" style="1" customWidth="1"/>
    <col min="4104" max="4104" width="7.7109375" style="1" bestFit="1" customWidth="1"/>
    <col min="4105" max="4105" width="9.140625" style="1" customWidth="1"/>
    <col min="4106" max="4349" width="11.42578125" style="1"/>
    <col min="4350" max="4350" width="5.7109375" style="1" customWidth="1"/>
    <col min="4351" max="4351" width="14.140625" style="1" customWidth="1"/>
    <col min="4352" max="4352" width="15.42578125" style="1" customWidth="1"/>
    <col min="4353" max="4353" width="11.85546875" style="1" customWidth="1"/>
    <col min="4354" max="4354" width="8.85546875" style="1" customWidth="1"/>
    <col min="4355" max="4355" width="6.42578125" style="1" customWidth="1"/>
    <col min="4356" max="4356" width="10.42578125" style="1" customWidth="1"/>
    <col min="4357" max="4357" width="11.7109375" style="1" customWidth="1"/>
    <col min="4358" max="4358" width="5.5703125" style="1" customWidth="1"/>
    <col min="4359" max="4359" width="6.85546875" style="1" customWidth="1"/>
    <col min="4360" max="4360" width="7.7109375" style="1" bestFit="1" customWidth="1"/>
    <col min="4361" max="4361" width="9.140625" style="1" customWidth="1"/>
    <col min="4362" max="4605" width="11.42578125" style="1"/>
    <col min="4606" max="4606" width="5.7109375" style="1" customWidth="1"/>
    <col min="4607" max="4607" width="14.140625" style="1" customWidth="1"/>
    <col min="4608" max="4608" width="15.42578125" style="1" customWidth="1"/>
    <col min="4609" max="4609" width="11.85546875" style="1" customWidth="1"/>
    <col min="4610" max="4610" width="8.85546875" style="1" customWidth="1"/>
    <col min="4611" max="4611" width="6.42578125" style="1" customWidth="1"/>
    <col min="4612" max="4612" width="10.42578125" style="1" customWidth="1"/>
    <col min="4613" max="4613" width="11.7109375" style="1" customWidth="1"/>
    <col min="4614" max="4614" width="5.5703125" style="1" customWidth="1"/>
    <col min="4615" max="4615" width="6.85546875" style="1" customWidth="1"/>
    <col min="4616" max="4616" width="7.7109375" style="1" bestFit="1" customWidth="1"/>
    <col min="4617" max="4617" width="9.140625" style="1" customWidth="1"/>
    <col min="4618" max="4861" width="11.42578125" style="1"/>
    <col min="4862" max="4862" width="5.7109375" style="1" customWidth="1"/>
    <col min="4863" max="4863" width="14.140625" style="1" customWidth="1"/>
    <col min="4864" max="4864" width="15.42578125" style="1" customWidth="1"/>
    <col min="4865" max="4865" width="11.85546875" style="1" customWidth="1"/>
    <col min="4866" max="4866" width="8.85546875" style="1" customWidth="1"/>
    <col min="4867" max="4867" width="6.42578125" style="1" customWidth="1"/>
    <col min="4868" max="4868" width="10.42578125" style="1" customWidth="1"/>
    <col min="4869" max="4869" width="11.7109375" style="1" customWidth="1"/>
    <col min="4870" max="4870" width="5.5703125" style="1" customWidth="1"/>
    <col min="4871" max="4871" width="6.85546875" style="1" customWidth="1"/>
    <col min="4872" max="4872" width="7.7109375" style="1" bestFit="1" customWidth="1"/>
    <col min="4873" max="4873" width="9.140625" style="1" customWidth="1"/>
    <col min="4874" max="5117" width="11.42578125" style="1"/>
    <col min="5118" max="5118" width="5.7109375" style="1" customWidth="1"/>
    <col min="5119" max="5119" width="14.140625" style="1" customWidth="1"/>
    <col min="5120" max="5120" width="15.42578125" style="1" customWidth="1"/>
    <col min="5121" max="5121" width="11.85546875" style="1" customWidth="1"/>
    <col min="5122" max="5122" width="8.85546875" style="1" customWidth="1"/>
    <col min="5123" max="5123" width="6.42578125" style="1" customWidth="1"/>
    <col min="5124" max="5124" width="10.42578125" style="1" customWidth="1"/>
    <col min="5125" max="5125" width="11.7109375" style="1" customWidth="1"/>
    <col min="5126" max="5126" width="5.5703125" style="1" customWidth="1"/>
    <col min="5127" max="5127" width="6.85546875" style="1" customWidth="1"/>
    <col min="5128" max="5128" width="7.7109375" style="1" bestFit="1" customWidth="1"/>
    <col min="5129" max="5129" width="9.140625" style="1" customWidth="1"/>
    <col min="5130" max="5373" width="11.42578125" style="1"/>
    <col min="5374" max="5374" width="5.7109375" style="1" customWidth="1"/>
    <col min="5375" max="5375" width="14.140625" style="1" customWidth="1"/>
    <col min="5376" max="5376" width="15.42578125" style="1" customWidth="1"/>
    <col min="5377" max="5377" width="11.85546875" style="1" customWidth="1"/>
    <col min="5378" max="5378" width="8.85546875" style="1" customWidth="1"/>
    <col min="5379" max="5379" width="6.42578125" style="1" customWidth="1"/>
    <col min="5380" max="5380" width="10.42578125" style="1" customWidth="1"/>
    <col min="5381" max="5381" width="11.7109375" style="1" customWidth="1"/>
    <col min="5382" max="5382" width="5.5703125" style="1" customWidth="1"/>
    <col min="5383" max="5383" width="6.85546875" style="1" customWidth="1"/>
    <col min="5384" max="5384" width="7.7109375" style="1" bestFit="1" customWidth="1"/>
    <col min="5385" max="5385" width="9.140625" style="1" customWidth="1"/>
    <col min="5386" max="5629" width="11.42578125" style="1"/>
    <col min="5630" max="5630" width="5.7109375" style="1" customWidth="1"/>
    <col min="5631" max="5631" width="14.140625" style="1" customWidth="1"/>
    <col min="5632" max="5632" width="15.42578125" style="1" customWidth="1"/>
    <col min="5633" max="5633" width="11.85546875" style="1" customWidth="1"/>
    <col min="5634" max="5634" width="8.85546875" style="1" customWidth="1"/>
    <col min="5635" max="5635" width="6.42578125" style="1" customWidth="1"/>
    <col min="5636" max="5636" width="10.42578125" style="1" customWidth="1"/>
    <col min="5637" max="5637" width="11.7109375" style="1" customWidth="1"/>
    <col min="5638" max="5638" width="5.5703125" style="1" customWidth="1"/>
    <col min="5639" max="5639" width="6.85546875" style="1" customWidth="1"/>
    <col min="5640" max="5640" width="7.7109375" style="1" bestFit="1" customWidth="1"/>
    <col min="5641" max="5641" width="9.140625" style="1" customWidth="1"/>
    <col min="5642" max="5885" width="11.42578125" style="1"/>
    <col min="5886" max="5886" width="5.7109375" style="1" customWidth="1"/>
    <col min="5887" max="5887" width="14.140625" style="1" customWidth="1"/>
    <col min="5888" max="5888" width="15.42578125" style="1" customWidth="1"/>
    <col min="5889" max="5889" width="11.85546875" style="1" customWidth="1"/>
    <col min="5890" max="5890" width="8.85546875" style="1" customWidth="1"/>
    <col min="5891" max="5891" width="6.42578125" style="1" customWidth="1"/>
    <col min="5892" max="5892" width="10.42578125" style="1" customWidth="1"/>
    <col min="5893" max="5893" width="11.7109375" style="1" customWidth="1"/>
    <col min="5894" max="5894" width="5.5703125" style="1" customWidth="1"/>
    <col min="5895" max="5895" width="6.85546875" style="1" customWidth="1"/>
    <col min="5896" max="5896" width="7.7109375" style="1" bestFit="1" customWidth="1"/>
    <col min="5897" max="5897" width="9.140625" style="1" customWidth="1"/>
    <col min="5898" max="6141" width="11.42578125" style="1"/>
    <col min="6142" max="6142" width="5.7109375" style="1" customWidth="1"/>
    <col min="6143" max="6143" width="14.140625" style="1" customWidth="1"/>
    <col min="6144" max="6144" width="15.42578125" style="1" customWidth="1"/>
    <col min="6145" max="6145" width="11.85546875" style="1" customWidth="1"/>
    <col min="6146" max="6146" width="8.85546875" style="1" customWidth="1"/>
    <col min="6147" max="6147" width="6.42578125" style="1" customWidth="1"/>
    <col min="6148" max="6148" width="10.42578125" style="1" customWidth="1"/>
    <col min="6149" max="6149" width="11.7109375" style="1" customWidth="1"/>
    <col min="6150" max="6150" width="5.5703125" style="1" customWidth="1"/>
    <col min="6151" max="6151" width="6.85546875" style="1" customWidth="1"/>
    <col min="6152" max="6152" width="7.7109375" style="1" bestFit="1" customWidth="1"/>
    <col min="6153" max="6153" width="9.140625" style="1" customWidth="1"/>
    <col min="6154" max="6397" width="11.42578125" style="1"/>
    <col min="6398" max="6398" width="5.7109375" style="1" customWidth="1"/>
    <col min="6399" max="6399" width="14.140625" style="1" customWidth="1"/>
    <col min="6400" max="6400" width="15.42578125" style="1" customWidth="1"/>
    <col min="6401" max="6401" width="11.85546875" style="1" customWidth="1"/>
    <col min="6402" max="6402" width="8.85546875" style="1" customWidth="1"/>
    <col min="6403" max="6403" width="6.42578125" style="1" customWidth="1"/>
    <col min="6404" max="6404" width="10.42578125" style="1" customWidth="1"/>
    <col min="6405" max="6405" width="11.7109375" style="1" customWidth="1"/>
    <col min="6406" max="6406" width="5.5703125" style="1" customWidth="1"/>
    <col min="6407" max="6407" width="6.85546875" style="1" customWidth="1"/>
    <col min="6408" max="6408" width="7.7109375" style="1" bestFit="1" customWidth="1"/>
    <col min="6409" max="6409" width="9.140625" style="1" customWidth="1"/>
    <col min="6410" max="6653" width="11.42578125" style="1"/>
    <col min="6654" max="6654" width="5.7109375" style="1" customWidth="1"/>
    <col min="6655" max="6655" width="14.140625" style="1" customWidth="1"/>
    <col min="6656" max="6656" width="15.42578125" style="1" customWidth="1"/>
    <col min="6657" max="6657" width="11.85546875" style="1" customWidth="1"/>
    <col min="6658" max="6658" width="8.85546875" style="1" customWidth="1"/>
    <col min="6659" max="6659" width="6.42578125" style="1" customWidth="1"/>
    <col min="6660" max="6660" width="10.42578125" style="1" customWidth="1"/>
    <col min="6661" max="6661" width="11.7109375" style="1" customWidth="1"/>
    <col min="6662" max="6662" width="5.5703125" style="1" customWidth="1"/>
    <col min="6663" max="6663" width="6.85546875" style="1" customWidth="1"/>
    <col min="6664" max="6664" width="7.7109375" style="1" bestFit="1" customWidth="1"/>
    <col min="6665" max="6665" width="9.140625" style="1" customWidth="1"/>
    <col min="6666" max="6909" width="11.42578125" style="1"/>
    <col min="6910" max="6910" width="5.7109375" style="1" customWidth="1"/>
    <col min="6911" max="6911" width="14.140625" style="1" customWidth="1"/>
    <col min="6912" max="6912" width="15.42578125" style="1" customWidth="1"/>
    <col min="6913" max="6913" width="11.85546875" style="1" customWidth="1"/>
    <col min="6914" max="6914" width="8.85546875" style="1" customWidth="1"/>
    <col min="6915" max="6915" width="6.42578125" style="1" customWidth="1"/>
    <col min="6916" max="6916" width="10.42578125" style="1" customWidth="1"/>
    <col min="6917" max="6917" width="11.7109375" style="1" customWidth="1"/>
    <col min="6918" max="6918" width="5.5703125" style="1" customWidth="1"/>
    <col min="6919" max="6919" width="6.85546875" style="1" customWidth="1"/>
    <col min="6920" max="6920" width="7.7109375" style="1" bestFit="1" customWidth="1"/>
    <col min="6921" max="6921" width="9.140625" style="1" customWidth="1"/>
    <col min="6922" max="7165" width="11.42578125" style="1"/>
    <col min="7166" max="7166" width="5.7109375" style="1" customWidth="1"/>
    <col min="7167" max="7167" width="14.140625" style="1" customWidth="1"/>
    <col min="7168" max="7168" width="15.42578125" style="1" customWidth="1"/>
    <col min="7169" max="7169" width="11.85546875" style="1" customWidth="1"/>
    <col min="7170" max="7170" width="8.85546875" style="1" customWidth="1"/>
    <col min="7171" max="7171" width="6.42578125" style="1" customWidth="1"/>
    <col min="7172" max="7172" width="10.42578125" style="1" customWidth="1"/>
    <col min="7173" max="7173" width="11.7109375" style="1" customWidth="1"/>
    <col min="7174" max="7174" width="5.5703125" style="1" customWidth="1"/>
    <col min="7175" max="7175" width="6.85546875" style="1" customWidth="1"/>
    <col min="7176" max="7176" width="7.7109375" style="1" bestFit="1" customWidth="1"/>
    <col min="7177" max="7177" width="9.140625" style="1" customWidth="1"/>
    <col min="7178" max="7421" width="11.42578125" style="1"/>
    <col min="7422" max="7422" width="5.7109375" style="1" customWidth="1"/>
    <col min="7423" max="7423" width="14.140625" style="1" customWidth="1"/>
    <col min="7424" max="7424" width="15.42578125" style="1" customWidth="1"/>
    <col min="7425" max="7425" width="11.85546875" style="1" customWidth="1"/>
    <col min="7426" max="7426" width="8.85546875" style="1" customWidth="1"/>
    <col min="7427" max="7427" width="6.42578125" style="1" customWidth="1"/>
    <col min="7428" max="7428" width="10.42578125" style="1" customWidth="1"/>
    <col min="7429" max="7429" width="11.7109375" style="1" customWidth="1"/>
    <col min="7430" max="7430" width="5.5703125" style="1" customWidth="1"/>
    <col min="7431" max="7431" width="6.85546875" style="1" customWidth="1"/>
    <col min="7432" max="7432" width="7.7109375" style="1" bestFit="1" customWidth="1"/>
    <col min="7433" max="7433" width="9.140625" style="1" customWidth="1"/>
    <col min="7434" max="7677" width="11.42578125" style="1"/>
    <col min="7678" max="7678" width="5.7109375" style="1" customWidth="1"/>
    <col min="7679" max="7679" width="14.140625" style="1" customWidth="1"/>
    <col min="7680" max="7680" width="15.42578125" style="1" customWidth="1"/>
    <col min="7681" max="7681" width="11.85546875" style="1" customWidth="1"/>
    <col min="7682" max="7682" width="8.85546875" style="1" customWidth="1"/>
    <col min="7683" max="7683" width="6.42578125" style="1" customWidth="1"/>
    <col min="7684" max="7684" width="10.42578125" style="1" customWidth="1"/>
    <col min="7685" max="7685" width="11.7109375" style="1" customWidth="1"/>
    <col min="7686" max="7686" width="5.5703125" style="1" customWidth="1"/>
    <col min="7687" max="7687" width="6.85546875" style="1" customWidth="1"/>
    <col min="7688" max="7688" width="7.7109375" style="1" bestFit="1" customWidth="1"/>
    <col min="7689" max="7689" width="9.140625" style="1" customWidth="1"/>
    <col min="7690" max="7933" width="11.42578125" style="1"/>
    <col min="7934" max="7934" width="5.7109375" style="1" customWidth="1"/>
    <col min="7935" max="7935" width="14.140625" style="1" customWidth="1"/>
    <col min="7936" max="7936" width="15.42578125" style="1" customWidth="1"/>
    <col min="7937" max="7937" width="11.85546875" style="1" customWidth="1"/>
    <col min="7938" max="7938" width="8.85546875" style="1" customWidth="1"/>
    <col min="7939" max="7939" width="6.42578125" style="1" customWidth="1"/>
    <col min="7940" max="7940" width="10.42578125" style="1" customWidth="1"/>
    <col min="7941" max="7941" width="11.7109375" style="1" customWidth="1"/>
    <col min="7942" max="7942" width="5.5703125" style="1" customWidth="1"/>
    <col min="7943" max="7943" width="6.85546875" style="1" customWidth="1"/>
    <col min="7944" max="7944" width="7.7109375" style="1" bestFit="1" customWidth="1"/>
    <col min="7945" max="7945" width="9.140625" style="1" customWidth="1"/>
    <col min="7946" max="8189" width="11.42578125" style="1"/>
    <col min="8190" max="8190" width="5.7109375" style="1" customWidth="1"/>
    <col min="8191" max="8191" width="14.140625" style="1" customWidth="1"/>
    <col min="8192" max="8192" width="15.42578125" style="1" customWidth="1"/>
    <col min="8193" max="8193" width="11.85546875" style="1" customWidth="1"/>
    <col min="8194" max="8194" width="8.85546875" style="1" customWidth="1"/>
    <col min="8195" max="8195" width="6.42578125" style="1" customWidth="1"/>
    <col min="8196" max="8196" width="10.42578125" style="1" customWidth="1"/>
    <col min="8197" max="8197" width="11.7109375" style="1" customWidth="1"/>
    <col min="8198" max="8198" width="5.5703125" style="1" customWidth="1"/>
    <col min="8199" max="8199" width="6.85546875" style="1" customWidth="1"/>
    <col min="8200" max="8200" width="7.7109375" style="1" bestFit="1" customWidth="1"/>
    <col min="8201" max="8201" width="9.140625" style="1" customWidth="1"/>
    <col min="8202" max="8445" width="11.42578125" style="1"/>
    <col min="8446" max="8446" width="5.7109375" style="1" customWidth="1"/>
    <col min="8447" max="8447" width="14.140625" style="1" customWidth="1"/>
    <col min="8448" max="8448" width="15.42578125" style="1" customWidth="1"/>
    <col min="8449" max="8449" width="11.85546875" style="1" customWidth="1"/>
    <col min="8450" max="8450" width="8.85546875" style="1" customWidth="1"/>
    <col min="8451" max="8451" width="6.42578125" style="1" customWidth="1"/>
    <col min="8452" max="8452" width="10.42578125" style="1" customWidth="1"/>
    <col min="8453" max="8453" width="11.7109375" style="1" customWidth="1"/>
    <col min="8454" max="8454" width="5.5703125" style="1" customWidth="1"/>
    <col min="8455" max="8455" width="6.85546875" style="1" customWidth="1"/>
    <col min="8456" max="8456" width="7.7109375" style="1" bestFit="1" customWidth="1"/>
    <col min="8457" max="8457" width="9.140625" style="1" customWidth="1"/>
    <col min="8458" max="8701" width="11.42578125" style="1"/>
    <col min="8702" max="8702" width="5.7109375" style="1" customWidth="1"/>
    <col min="8703" max="8703" width="14.140625" style="1" customWidth="1"/>
    <col min="8704" max="8704" width="15.42578125" style="1" customWidth="1"/>
    <col min="8705" max="8705" width="11.85546875" style="1" customWidth="1"/>
    <col min="8706" max="8706" width="8.85546875" style="1" customWidth="1"/>
    <col min="8707" max="8707" width="6.42578125" style="1" customWidth="1"/>
    <col min="8708" max="8708" width="10.42578125" style="1" customWidth="1"/>
    <col min="8709" max="8709" width="11.7109375" style="1" customWidth="1"/>
    <col min="8710" max="8710" width="5.5703125" style="1" customWidth="1"/>
    <col min="8711" max="8711" width="6.85546875" style="1" customWidth="1"/>
    <col min="8712" max="8712" width="7.7109375" style="1" bestFit="1" customWidth="1"/>
    <col min="8713" max="8713" width="9.140625" style="1" customWidth="1"/>
    <col min="8714" max="8957" width="11.42578125" style="1"/>
    <col min="8958" max="8958" width="5.7109375" style="1" customWidth="1"/>
    <col min="8959" max="8959" width="14.140625" style="1" customWidth="1"/>
    <col min="8960" max="8960" width="15.42578125" style="1" customWidth="1"/>
    <col min="8961" max="8961" width="11.85546875" style="1" customWidth="1"/>
    <col min="8962" max="8962" width="8.85546875" style="1" customWidth="1"/>
    <col min="8963" max="8963" width="6.42578125" style="1" customWidth="1"/>
    <col min="8964" max="8964" width="10.42578125" style="1" customWidth="1"/>
    <col min="8965" max="8965" width="11.7109375" style="1" customWidth="1"/>
    <col min="8966" max="8966" width="5.5703125" style="1" customWidth="1"/>
    <col min="8967" max="8967" width="6.85546875" style="1" customWidth="1"/>
    <col min="8968" max="8968" width="7.7109375" style="1" bestFit="1" customWidth="1"/>
    <col min="8969" max="8969" width="9.140625" style="1" customWidth="1"/>
    <col min="8970" max="9213" width="11.42578125" style="1"/>
    <col min="9214" max="9214" width="5.7109375" style="1" customWidth="1"/>
    <col min="9215" max="9215" width="14.140625" style="1" customWidth="1"/>
    <col min="9216" max="9216" width="15.42578125" style="1" customWidth="1"/>
    <col min="9217" max="9217" width="11.85546875" style="1" customWidth="1"/>
    <col min="9218" max="9218" width="8.85546875" style="1" customWidth="1"/>
    <col min="9219" max="9219" width="6.42578125" style="1" customWidth="1"/>
    <col min="9220" max="9220" width="10.42578125" style="1" customWidth="1"/>
    <col min="9221" max="9221" width="11.7109375" style="1" customWidth="1"/>
    <col min="9222" max="9222" width="5.5703125" style="1" customWidth="1"/>
    <col min="9223" max="9223" width="6.85546875" style="1" customWidth="1"/>
    <col min="9224" max="9224" width="7.7109375" style="1" bestFit="1" customWidth="1"/>
    <col min="9225" max="9225" width="9.140625" style="1" customWidth="1"/>
    <col min="9226" max="9469" width="11.42578125" style="1"/>
    <col min="9470" max="9470" width="5.7109375" style="1" customWidth="1"/>
    <col min="9471" max="9471" width="14.140625" style="1" customWidth="1"/>
    <col min="9472" max="9472" width="15.42578125" style="1" customWidth="1"/>
    <col min="9473" max="9473" width="11.85546875" style="1" customWidth="1"/>
    <col min="9474" max="9474" width="8.85546875" style="1" customWidth="1"/>
    <col min="9475" max="9475" width="6.42578125" style="1" customWidth="1"/>
    <col min="9476" max="9476" width="10.42578125" style="1" customWidth="1"/>
    <col min="9477" max="9477" width="11.7109375" style="1" customWidth="1"/>
    <col min="9478" max="9478" width="5.5703125" style="1" customWidth="1"/>
    <col min="9479" max="9479" width="6.85546875" style="1" customWidth="1"/>
    <col min="9480" max="9480" width="7.7109375" style="1" bestFit="1" customWidth="1"/>
    <col min="9481" max="9481" width="9.140625" style="1" customWidth="1"/>
    <col min="9482" max="9725" width="11.42578125" style="1"/>
    <col min="9726" max="9726" width="5.7109375" style="1" customWidth="1"/>
    <col min="9727" max="9727" width="14.140625" style="1" customWidth="1"/>
    <col min="9728" max="9728" width="15.42578125" style="1" customWidth="1"/>
    <col min="9729" max="9729" width="11.85546875" style="1" customWidth="1"/>
    <col min="9730" max="9730" width="8.85546875" style="1" customWidth="1"/>
    <col min="9731" max="9731" width="6.42578125" style="1" customWidth="1"/>
    <col min="9732" max="9732" width="10.42578125" style="1" customWidth="1"/>
    <col min="9733" max="9733" width="11.7109375" style="1" customWidth="1"/>
    <col min="9734" max="9734" width="5.5703125" style="1" customWidth="1"/>
    <col min="9735" max="9735" width="6.85546875" style="1" customWidth="1"/>
    <col min="9736" max="9736" width="7.7109375" style="1" bestFit="1" customWidth="1"/>
    <col min="9737" max="9737" width="9.140625" style="1" customWidth="1"/>
    <col min="9738" max="9981" width="11.42578125" style="1"/>
    <col min="9982" max="9982" width="5.7109375" style="1" customWidth="1"/>
    <col min="9983" max="9983" width="14.140625" style="1" customWidth="1"/>
    <col min="9984" max="9984" width="15.42578125" style="1" customWidth="1"/>
    <col min="9985" max="9985" width="11.85546875" style="1" customWidth="1"/>
    <col min="9986" max="9986" width="8.85546875" style="1" customWidth="1"/>
    <col min="9987" max="9987" width="6.42578125" style="1" customWidth="1"/>
    <col min="9988" max="9988" width="10.42578125" style="1" customWidth="1"/>
    <col min="9989" max="9989" width="11.7109375" style="1" customWidth="1"/>
    <col min="9990" max="9990" width="5.5703125" style="1" customWidth="1"/>
    <col min="9991" max="9991" width="6.85546875" style="1" customWidth="1"/>
    <col min="9992" max="9992" width="7.7109375" style="1" bestFit="1" customWidth="1"/>
    <col min="9993" max="9993" width="9.140625" style="1" customWidth="1"/>
    <col min="9994" max="10237" width="11.42578125" style="1"/>
    <col min="10238" max="10238" width="5.7109375" style="1" customWidth="1"/>
    <col min="10239" max="10239" width="14.140625" style="1" customWidth="1"/>
    <col min="10240" max="10240" width="15.42578125" style="1" customWidth="1"/>
    <col min="10241" max="10241" width="11.85546875" style="1" customWidth="1"/>
    <col min="10242" max="10242" width="8.85546875" style="1" customWidth="1"/>
    <col min="10243" max="10243" width="6.42578125" style="1" customWidth="1"/>
    <col min="10244" max="10244" width="10.42578125" style="1" customWidth="1"/>
    <col min="10245" max="10245" width="11.7109375" style="1" customWidth="1"/>
    <col min="10246" max="10246" width="5.5703125" style="1" customWidth="1"/>
    <col min="10247" max="10247" width="6.85546875" style="1" customWidth="1"/>
    <col min="10248" max="10248" width="7.7109375" style="1" bestFit="1" customWidth="1"/>
    <col min="10249" max="10249" width="9.140625" style="1" customWidth="1"/>
    <col min="10250" max="10493" width="11.42578125" style="1"/>
    <col min="10494" max="10494" width="5.7109375" style="1" customWidth="1"/>
    <col min="10495" max="10495" width="14.140625" style="1" customWidth="1"/>
    <col min="10496" max="10496" width="15.42578125" style="1" customWidth="1"/>
    <col min="10497" max="10497" width="11.85546875" style="1" customWidth="1"/>
    <col min="10498" max="10498" width="8.85546875" style="1" customWidth="1"/>
    <col min="10499" max="10499" width="6.42578125" style="1" customWidth="1"/>
    <col min="10500" max="10500" width="10.42578125" style="1" customWidth="1"/>
    <col min="10501" max="10501" width="11.7109375" style="1" customWidth="1"/>
    <col min="10502" max="10502" width="5.5703125" style="1" customWidth="1"/>
    <col min="10503" max="10503" width="6.85546875" style="1" customWidth="1"/>
    <col min="10504" max="10504" width="7.7109375" style="1" bestFit="1" customWidth="1"/>
    <col min="10505" max="10505" width="9.140625" style="1" customWidth="1"/>
    <col min="10506" max="10749" width="11.42578125" style="1"/>
    <col min="10750" max="10750" width="5.7109375" style="1" customWidth="1"/>
    <col min="10751" max="10751" width="14.140625" style="1" customWidth="1"/>
    <col min="10752" max="10752" width="15.42578125" style="1" customWidth="1"/>
    <col min="10753" max="10753" width="11.85546875" style="1" customWidth="1"/>
    <col min="10754" max="10754" width="8.85546875" style="1" customWidth="1"/>
    <col min="10755" max="10755" width="6.42578125" style="1" customWidth="1"/>
    <col min="10756" max="10756" width="10.42578125" style="1" customWidth="1"/>
    <col min="10757" max="10757" width="11.7109375" style="1" customWidth="1"/>
    <col min="10758" max="10758" width="5.5703125" style="1" customWidth="1"/>
    <col min="10759" max="10759" width="6.85546875" style="1" customWidth="1"/>
    <col min="10760" max="10760" width="7.7109375" style="1" bestFit="1" customWidth="1"/>
    <col min="10761" max="10761" width="9.140625" style="1" customWidth="1"/>
    <col min="10762" max="11005" width="11.42578125" style="1"/>
    <col min="11006" max="11006" width="5.7109375" style="1" customWidth="1"/>
    <col min="11007" max="11007" width="14.140625" style="1" customWidth="1"/>
    <col min="11008" max="11008" width="15.42578125" style="1" customWidth="1"/>
    <col min="11009" max="11009" width="11.85546875" style="1" customWidth="1"/>
    <col min="11010" max="11010" width="8.85546875" style="1" customWidth="1"/>
    <col min="11011" max="11011" width="6.42578125" style="1" customWidth="1"/>
    <col min="11012" max="11012" width="10.42578125" style="1" customWidth="1"/>
    <col min="11013" max="11013" width="11.7109375" style="1" customWidth="1"/>
    <col min="11014" max="11014" width="5.5703125" style="1" customWidth="1"/>
    <col min="11015" max="11015" width="6.85546875" style="1" customWidth="1"/>
    <col min="11016" max="11016" width="7.7109375" style="1" bestFit="1" customWidth="1"/>
    <col min="11017" max="11017" width="9.140625" style="1" customWidth="1"/>
    <col min="11018" max="11261" width="11.42578125" style="1"/>
    <col min="11262" max="11262" width="5.7109375" style="1" customWidth="1"/>
    <col min="11263" max="11263" width="14.140625" style="1" customWidth="1"/>
    <col min="11264" max="11264" width="15.42578125" style="1" customWidth="1"/>
    <col min="11265" max="11265" width="11.85546875" style="1" customWidth="1"/>
    <col min="11266" max="11266" width="8.85546875" style="1" customWidth="1"/>
    <col min="11267" max="11267" width="6.42578125" style="1" customWidth="1"/>
    <col min="11268" max="11268" width="10.42578125" style="1" customWidth="1"/>
    <col min="11269" max="11269" width="11.7109375" style="1" customWidth="1"/>
    <col min="11270" max="11270" width="5.5703125" style="1" customWidth="1"/>
    <col min="11271" max="11271" width="6.85546875" style="1" customWidth="1"/>
    <col min="11272" max="11272" width="7.7109375" style="1" bestFit="1" customWidth="1"/>
    <col min="11273" max="11273" width="9.140625" style="1" customWidth="1"/>
    <col min="11274" max="11517" width="11.42578125" style="1"/>
    <col min="11518" max="11518" width="5.7109375" style="1" customWidth="1"/>
    <col min="11519" max="11519" width="14.140625" style="1" customWidth="1"/>
    <col min="11520" max="11520" width="15.42578125" style="1" customWidth="1"/>
    <col min="11521" max="11521" width="11.85546875" style="1" customWidth="1"/>
    <col min="11522" max="11522" width="8.85546875" style="1" customWidth="1"/>
    <col min="11523" max="11523" width="6.42578125" style="1" customWidth="1"/>
    <col min="11524" max="11524" width="10.42578125" style="1" customWidth="1"/>
    <col min="11525" max="11525" width="11.7109375" style="1" customWidth="1"/>
    <col min="11526" max="11526" width="5.5703125" style="1" customWidth="1"/>
    <col min="11527" max="11527" width="6.85546875" style="1" customWidth="1"/>
    <col min="11528" max="11528" width="7.7109375" style="1" bestFit="1" customWidth="1"/>
    <col min="11529" max="11529" width="9.140625" style="1" customWidth="1"/>
    <col min="11530" max="11773" width="11.42578125" style="1"/>
    <col min="11774" max="11774" width="5.7109375" style="1" customWidth="1"/>
    <col min="11775" max="11775" width="14.140625" style="1" customWidth="1"/>
    <col min="11776" max="11776" width="15.42578125" style="1" customWidth="1"/>
    <col min="11777" max="11777" width="11.85546875" style="1" customWidth="1"/>
    <col min="11778" max="11778" width="8.85546875" style="1" customWidth="1"/>
    <col min="11779" max="11779" width="6.42578125" style="1" customWidth="1"/>
    <col min="11780" max="11780" width="10.42578125" style="1" customWidth="1"/>
    <col min="11781" max="11781" width="11.7109375" style="1" customWidth="1"/>
    <col min="11782" max="11782" width="5.5703125" style="1" customWidth="1"/>
    <col min="11783" max="11783" width="6.85546875" style="1" customWidth="1"/>
    <col min="11784" max="11784" width="7.7109375" style="1" bestFit="1" customWidth="1"/>
    <col min="11785" max="11785" width="9.140625" style="1" customWidth="1"/>
    <col min="11786" max="12029" width="11.42578125" style="1"/>
    <col min="12030" max="12030" width="5.7109375" style="1" customWidth="1"/>
    <col min="12031" max="12031" width="14.140625" style="1" customWidth="1"/>
    <col min="12032" max="12032" width="15.42578125" style="1" customWidth="1"/>
    <col min="12033" max="12033" width="11.85546875" style="1" customWidth="1"/>
    <col min="12034" max="12034" width="8.85546875" style="1" customWidth="1"/>
    <col min="12035" max="12035" width="6.42578125" style="1" customWidth="1"/>
    <col min="12036" max="12036" width="10.42578125" style="1" customWidth="1"/>
    <col min="12037" max="12037" width="11.7109375" style="1" customWidth="1"/>
    <col min="12038" max="12038" width="5.5703125" style="1" customWidth="1"/>
    <col min="12039" max="12039" width="6.85546875" style="1" customWidth="1"/>
    <col min="12040" max="12040" width="7.7109375" style="1" bestFit="1" customWidth="1"/>
    <col min="12041" max="12041" width="9.140625" style="1" customWidth="1"/>
    <col min="12042" max="12285" width="11.42578125" style="1"/>
    <col min="12286" max="12286" width="5.7109375" style="1" customWidth="1"/>
    <col min="12287" max="12287" width="14.140625" style="1" customWidth="1"/>
    <col min="12288" max="12288" width="15.42578125" style="1" customWidth="1"/>
    <col min="12289" max="12289" width="11.85546875" style="1" customWidth="1"/>
    <col min="12290" max="12290" width="8.85546875" style="1" customWidth="1"/>
    <col min="12291" max="12291" width="6.42578125" style="1" customWidth="1"/>
    <col min="12292" max="12292" width="10.42578125" style="1" customWidth="1"/>
    <col min="12293" max="12293" width="11.7109375" style="1" customWidth="1"/>
    <col min="12294" max="12294" width="5.5703125" style="1" customWidth="1"/>
    <col min="12295" max="12295" width="6.85546875" style="1" customWidth="1"/>
    <col min="12296" max="12296" width="7.7109375" style="1" bestFit="1" customWidth="1"/>
    <col min="12297" max="12297" width="9.140625" style="1" customWidth="1"/>
    <col min="12298" max="12541" width="11.42578125" style="1"/>
    <col min="12542" max="12542" width="5.7109375" style="1" customWidth="1"/>
    <col min="12543" max="12543" width="14.140625" style="1" customWidth="1"/>
    <col min="12544" max="12544" width="15.42578125" style="1" customWidth="1"/>
    <col min="12545" max="12545" width="11.85546875" style="1" customWidth="1"/>
    <col min="12546" max="12546" width="8.85546875" style="1" customWidth="1"/>
    <col min="12547" max="12547" width="6.42578125" style="1" customWidth="1"/>
    <col min="12548" max="12548" width="10.42578125" style="1" customWidth="1"/>
    <col min="12549" max="12549" width="11.7109375" style="1" customWidth="1"/>
    <col min="12550" max="12550" width="5.5703125" style="1" customWidth="1"/>
    <col min="12551" max="12551" width="6.85546875" style="1" customWidth="1"/>
    <col min="12552" max="12552" width="7.7109375" style="1" bestFit="1" customWidth="1"/>
    <col min="12553" max="12553" width="9.140625" style="1" customWidth="1"/>
    <col min="12554" max="12797" width="11.42578125" style="1"/>
    <col min="12798" max="12798" width="5.7109375" style="1" customWidth="1"/>
    <col min="12799" max="12799" width="14.140625" style="1" customWidth="1"/>
    <col min="12800" max="12800" width="15.42578125" style="1" customWidth="1"/>
    <col min="12801" max="12801" width="11.85546875" style="1" customWidth="1"/>
    <col min="12802" max="12802" width="8.85546875" style="1" customWidth="1"/>
    <col min="12803" max="12803" width="6.42578125" style="1" customWidth="1"/>
    <col min="12804" max="12804" width="10.42578125" style="1" customWidth="1"/>
    <col min="12805" max="12805" width="11.7109375" style="1" customWidth="1"/>
    <col min="12806" max="12806" width="5.5703125" style="1" customWidth="1"/>
    <col min="12807" max="12807" width="6.85546875" style="1" customWidth="1"/>
    <col min="12808" max="12808" width="7.7109375" style="1" bestFit="1" customWidth="1"/>
    <col min="12809" max="12809" width="9.140625" style="1" customWidth="1"/>
    <col min="12810" max="13053" width="11.42578125" style="1"/>
    <col min="13054" max="13054" width="5.7109375" style="1" customWidth="1"/>
    <col min="13055" max="13055" width="14.140625" style="1" customWidth="1"/>
    <col min="13056" max="13056" width="15.42578125" style="1" customWidth="1"/>
    <col min="13057" max="13057" width="11.85546875" style="1" customWidth="1"/>
    <col min="13058" max="13058" width="8.85546875" style="1" customWidth="1"/>
    <col min="13059" max="13059" width="6.42578125" style="1" customWidth="1"/>
    <col min="13060" max="13060" width="10.42578125" style="1" customWidth="1"/>
    <col min="13061" max="13061" width="11.7109375" style="1" customWidth="1"/>
    <col min="13062" max="13062" width="5.5703125" style="1" customWidth="1"/>
    <col min="13063" max="13063" width="6.85546875" style="1" customWidth="1"/>
    <col min="13064" max="13064" width="7.7109375" style="1" bestFit="1" customWidth="1"/>
    <col min="13065" max="13065" width="9.140625" style="1" customWidth="1"/>
    <col min="13066" max="13309" width="11.42578125" style="1"/>
    <col min="13310" max="13310" width="5.7109375" style="1" customWidth="1"/>
    <col min="13311" max="13311" width="14.140625" style="1" customWidth="1"/>
    <col min="13312" max="13312" width="15.42578125" style="1" customWidth="1"/>
    <col min="13313" max="13313" width="11.85546875" style="1" customWidth="1"/>
    <col min="13314" max="13314" width="8.85546875" style="1" customWidth="1"/>
    <col min="13315" max="13315" width="6.42578125" style="1" customWidth="1"/>
    <col min="13316" max="13316" width="10.42578125" style="1" customWidth="1"/>
    <col min="13317" max="13317" width="11.7109375" style="1" customWidth="1"/>
    <col min="13318" max="13318" width="5.5703125" style="1" customWidth="1"/>
    <col min="13319" max="13319" width="6.85546875" style="1" customWidth="1"/>
    <col min="13320" max="13320" width="7.7109375" style="1" bestFit="1" customWidth="1"/>
    <col min="13321" max="13321" width="9.140625" style="1" customWidth="1"/>
    <col min="13322" max="13565" width="11.42578125" style="1"/>
    <col min="13566" max="13566" width="5.7109375" style="1" customWidth="1"/>
    <col min="13567" max="13567" width="14.140625" style="1" customWidth="1"/>
    <col min="13568" max="13568" width="15.42578125" style="1" customWidth="1"/>
    <col min="13569" max="13569" width="11.85546875" style="1" customWidth="1"/>
    <col min="13570" max="13570" width="8.85546875" style="1" customWidth="1"/>
    <col min="13571" max="13571" width="6.42578125" style="1" customWidth="1"/>
    <col min="13572" max="13572" width="10.42578125" style="1" customWidth="1"/>
    <col min="13573" max="13573" width="11.7109375" style="1" customWidth="1"/>
    <col min="13574" max="13574" width="5.5703125" style="1" customWidth="1"/>
    <col min="13575" max="13575" width="6.85546875" style="1" customWidth="1"/>
    <col min="13576" max="13576" width="7.7109375" style="1" bestFit="1" customWidth="1"/>
    <col min="13577" max="13577" width="9.140625" style="1" customWidth="1"/>
    <col min="13578" max="13821" width="11.42578125" style="1"/>
    <col min="13822" max="13822" width="5.7109375" style="1" customWidth="1"/>
    <col min="13823" max="13823" width="14.140625" style="1" customWidth="1"/>
    <col min="13824" max="13824" width="15.42578125" style="1" customWidth="1"/>
    <col min="13825" max="13825" width="11.85546875" style="1" customWidth="1"/>
    <col min="13826" max="13826" width="8.85546875" style="1" customWidth="1"/>
    <col min="13827" max="13827" width="6.42578125" style="1" customWidth="1"/>
    <col min="13828" max="13828" width="10.42578125" style="1" customWidth="1"/>
    <col min="13829" max="13829" width="11.7109375" style="1" customWidth="1"/>
    <col min="13830" max="13830" width="5.5703125" style="1" customWidth="1"/>
    <col min="13831" max="13831" width="6.85546875" style="1" customWidth="1"/>
    <col min="13832" max="13832" width="7.7109375" style="1" bestFit="1" customWidth="1"/>
    <col min="13833" max="13833" width="9.140625" style="1" customWidth="1"/>
    <col min="13834" max="14077" width="11.42578125" style="1"/>
    <col min="14078" max="14078" width="5.7109375" style="1" customWidth="1"/>
    <col min="14079" max="14079" width="14.140625" style="1" customWidth="1"/>
    <col min="14080" max="14080" width="15.42578125" style="1" customWidth="1"/>
    <col min="14081" max="14081" width="11.85546875" style="1" customWidth="1"/>
    <col min="14082" max="14082" width="8.85546875" style="1" customWidth="1"/>
    <col min="14083" max="14083" width="6.42578125" style="1" customWidth="1"/>
    <col min="14084" max="14084" width="10.42578125" style="1" customWidth="1"/>
    <col min="14085" max="14085" width="11.7109375" style="1" customWidth="1"/>
    <col min="14086" max="14086" width="5.5703125" style="1" customWidth="1"/>
    <col min="14087" max="14087" width="6.85546875" style="1" customWidth="1"/>
    <col min="14088" max="14088" width="7.7109375" style="1" bestFit="1" customWidth="1"/>
    <col min="14089" max="14089" width="9.140625" style="1" customWidth="1"/>
    <col min="14090" max="14333" width="11.42578125" style="1"/>
    <col min="14334" max="14334" width="5.7109375" style="1" customWidth="1"/>
    <col min="14335" max="14335" width="14.140625" style="1" customWidth="1"/>
    <col min="14336" max="14336" width="15.42578125" style="1" customWidth="1"/>
    <col min="14337" max="14337" width="11.85546875" style="1" customWidth="1"/>
    <col min="14338" max="14338" width="8.85546875" style="1" customWidth="1"/>
    <col min="14339" max="14339" width="6.42578125" style="1" customWidth="1"/>
    <col min="14340" max="14340" width="10.42578125" style="1" customWidth="1"/>
    <col min="14341" max="14341" width="11.7109375" style="1" customWidth="1"/>
    <col min="14342" max="14342" width="5.5703125" style="1" customWidth="1"/>
    <col min="14343" max="14343" width="6.85546875" style="1" customWidth="1"/>
    <col min="14344" max="14344" width="7.7109375" style="1" bestFit="1" customWidth="1"/>
    <col min="14345" max="14345" width="9.140625" style="1" customWidth="1"/>
    <col min="14346" max="14589" width="11.42578125" style="1"/>
    <col min="14590" max="14590" width="5.7109375" style="1" customWidth="1"/>
    <col min="14591" max="14591" width="14.140625" style="1" customWidth="1"/>
    <col min="14592" max="14592" width="15.42578125" style="1" customWidth="1"/>
    <col min="14593" max="14593" width="11.85546875" style="1" customWidth="1"/>
    <col min="14594" max="14594" width="8.85546875" style="1" customWidth="1"/>
    <col min="14595" max="14595" width="6.42578125" style="1" customWidth="1"/>
    <col min="14596" max="14596" width="10.42578125" style="1" customWidth="1"/>
    <col min="14597" max="14597" width="11.7109375" style="1" customWidth="1"/>
    <col min="14598" max="14598" width="5.5703125" style="1" customWidth="1"/>
    <col min="14599" max="14599" width="6.85546875" style="1" customWidth="1"/>
    <col min="14600" max="14600" width="7.7109375" style="1" bestFit="1" customWidth="1"/>
    <col min="14601" max="14601" width="9.140625" style="1" customWidth="1"/>
    <col min="14602" max="14845" width="11.42578125" style="1"/>
    <col min="14846" max="14846" width="5.7109375" style="1" customWidth="1"/>
    <col min="14847" max="14847" width="14.140625" style="1" customWidth="1"/>
    <col min="14848" max="14848" width="15.42578125" style="1" customWidth="1"/>
    <col min="14849" max="14849" width="11.85546875" style="1" customWidth="1"/>
    <col min="14850" max="14850" width="8.85546875" style="1" customWidth="1"/>
    <col min="14851" max="14851" width="6.42578125" style="1" customWidth="1"/>
    <col min="14852" max="14852" width="10.42578125" style="1" customWidth="1"/>
    <col min="14853" max="14853" width="11.7109375" style="1" customWidth="1"/>
    <col min="14854" max="14854" width="5.5703125" style="1" customWidth="1"/>
    <col min="14855" max="14855" width="6.85546875" style="1" customWidth="1"/>
    <col min="14856" max="14856" width="7.7109375" style="1" bestFit="1" customWidth="1"/>
    <col min="14857" max="14857" width="9.140625" style="1" customWidth="1"/>
    <col min="14858" max="15101" width="11.42578125" style="1"/>
    <col min="15102" max="15102" width="5.7109375" style="1" customWidth="1"/>
    <col min="15103" max="15103" width="14.140625" style="1" customWidth="1"/>
    <col min="15104" max="15104" width="15.42578125" style="1" customWidth="1"/>
    <col min="15105" max="15105" width="11.85546875" style="1" customWidth="1"/>
    <col min="15106" max="15106" width="8.85546875" style="1" customWidth="1"/>
    <col min="15107" max="15107" width="6.42578125" style="1" customWidth="1"/>
    <col min="15108" max="15108" width="10.42578125" style="1" customWidth="1"/>
    <col min="15109" max="15109" width="11.7109375" style="1" customWidth="1"/>
    <col min="15110" max="15110" width="5.5703125" style="1" customWidth="1"/>
    <col min="15111" max="15111" width="6.85546875" style="1" customWidth="1"/>
    <col min="15112" max="15112" width="7.7109375" style="1" bestFit="1" customWidth="1"/>
    <col min="15113" max="15113" width="9.140625" style="1" customWidth="1"/>
    <col min="15114" max="15357" width="11.42578125" style="1"/>
    <col min="15358" max="15358" width="5.7109375" style="1" customWidth="1"/>
    <col min="15359" max="15359" width="14.140625" style="1" customWidth="1"/>
    <col min="15360" max="15360" width="15.42578125" style="1" customWidth="1"/>
    <col min="15361" max="15361" width="11.85546875" style="1" customWidth="1"/>
    <col min="15362" max="15362" width="8.85546875" style="1" customWidth="1"/>
    <col min="15363" max="15363" width="6.42578125" style="1" customWidth="1"/>
    <col min="15364" max="15364" width="10.42578125" style="1" customWidth="1"/>
    <col min="15365" max="15365" width="11.7109375" style="1" customWidth="1"/>
    <col min="15366" max="15366" width="5.5703125" style="1" customWidth="1"/>
    <col min="15367" max="15367" width="6.85546875" style="1" customWidth="1"/>
    <col min="15368" max="15368" width="7.7109375" style="1" bestFit="1" customWidth="1"/>
    <col min="15369" max="15369" width="9.140625" style="1" customWidth="1"/>
    <col min="15370" max="15613" width="11.42578125" style="1"/>
    <col min="15614" max="15614" width="5.7109375" style="1" customWidth="1"/>
    <col min="15615" max="15615" width="14.140625" style="1" customWidth="1"/>
    <col min="15616" max="15616" width="15.42578125" style="1" customWidth="1"/>
    <col min="15617" max="15617" width="11.85546875" style="1" customWidth="1"/>
    <col min="15618" max="15618" width="8.85546875" style="1" customWidth="1"/>
    <col min="15619" max="15619" width="6.42578125" style="1" customWidth="1"/>
    <col min="15620" max="15620" width="10.42578125" style="1" customWidth="1"/>
    <col min="15621" max="15621" width="11.7109375" style="1" customWidth="1"/>
    <col min="15622" max="15622" width="5.5703125" style="1" customWidth="1"/>
    <col min="15623" max="15623" width="6.85546875" style="1" customWidth="1"/>
    <col min="15624" max="15624" width="7.7109375" style="1" bestFit="1" customWidth="1"/>
    <col min="15625" max="15625" width="9.140625" style="1" customWidth="1"/>
    <col min="15626" max="15869" width="11.42578125" style="1"/>
    <col min="15870" max="15870" width="5.7109375" style="1" customWidth="1"/>
    <col min="15871" max="15871" width="14.140625" style="1" customWidth="1"/>
    <col min="15872" max="15872" width="15.42578125" style="1" customWidth="1"/>
    <col min="15873" max="15873" width="11.85546875" style="1" customWidth="1"/>
    <col min="15874" max="15874" width="8.85546875" style="1" customWidth="1"/>
    <col min="15875" max="15875" width="6.42578125" style="1" customWidth="1"/>
    <col min="15876" max="15876" width="10.42578125" style="1" customWidth="1"/>
    <col min="15877" max="15877" width="11.7109375" style="1" customWidth="1"/>
    <col min="15878" max="15878" width="5.5703125" style="1" customWidth="1"/>
    <col min="15879" max="15879" width="6.85546875" style="1" customWidth="1"/>
    <col min="15880" max="15880" width="7.7109375" style="1" bestFit="1" customWidth="1"/>
    <col min="15881" max="15881" width="9.140625" style="1" customWidth="1"/>
    <col min="15882" max="16125" width="11.42578125" style="1"/>
    <col min="16126" max="16126" width="5.7109375" style="1" customWidth="1"/>
    <col min="16127" max="16127" width="14.140625" style="1" customWidth="1"/>
    <col min="16128" max="16128" width="15.42578125" style="1" customWidth="1"/>
    <col min="16129" max="16129" width="11.85546875" style="1" customWidth="1"/>
    <col min="16130" max="16130" width="8.85546875" style="1" customWidth="1"/>
    <col min="16131" max="16131" width="6.42578125" style="1" customWidth="1"/>
    <col min="16132" max="16132" width="10.42578125" style="1" customWidth="1"/>
    <col min="16133" max="16133" width="11.7109375" style="1" customWidth="1"/>
    <col min="16134" max="16134" width="5.5703125" style="1" customWidth="1"/>
    <col min="16135" max="16135" width="6.85546875" style="1" customWidth="1"/>
    <col min="16136" max="16136" width="7.7109375" style="1" bestFit="1" customWidth="1"/>
    <col min="16137" max="16137" width="9.140625" style="1" customWidth="1"/>
    <col min="16138" max="16384" width="11.42578125" style="1"/>
  </cols>
  <sheetData>
    <row r="1" spans="1:13" ht="13.15" customHeight="1">
      <c r="A1" s="11" t="s">
        <v>18</v>
      </c>
      <c r="B1" s="12" t="s">
        <v>360</v>
      </c>
      <c r="C1" s="13"/>
      <c r="D1" s="572" t="s">
        <v>15</v>
      </c>
      <c r="E1" s="443" t="str">
        <f ca="1">LEFT(MID(CELL( "dateiname",A1), FIND("]", CELL("dateiname",A1))+5, 255),1)</f>
        <v>1</v>
      </c>
      <c r="F1" s="573"/>
      <c r="G1" s="574"/>
      <c r="H1" s="431" t="str">
        <f>IF(COUNTA(J17:J27)&lt;&gt;COUNTIF(K17:K27,"&gt;0"),"Das Preisblatt ist nicht vollständig ausgefüllt!","")</f>
        <v>Das Preisblatt ist nicht vollständig ausgefüllt!</v>
      </c>
      <c r="I1" s="432"/>
      <c r="J1" s="432"/>
      <c r="K1" s="433"/>
    </row>
    <row r="2" spans="1:13" ht="13.15" customHeight="1">
      <c r="A2" s="23" t="s">
        <v>20</v>
      </c>
      <c r="B2" s="24" t="s">
        <v>124</v>
      </c>
      <c r="C2" s="25"/>
      <c r="D2" s="572" t="s">
        <v>59</v>
      </c>
      <c r="E2" s="451" t="str">
        <f ca="1">MID(CELL("dateiname",A1),FIND("]",CELL("dateiname",A1))+7,255)</f>
        <v>5 VR</v>
      </c>
      <c r="F2" s="575"/>
      <c r="G2" s="37"/>
      <c r="H2" s="576" t="s">
        <v>13</v>
      </c>
      <c r="I2" s="59"/>
      <c r="J2" s="577"/>
      <c r="K2" s="578">
        <f>K28</f>
        <v>0</v>
      </c>
    </row>
    <row r="3" spans="1:13" ht="13.15" customHeight="1">
      <c r="A3" s="35"/>
      <c r="B3" s="287" t="s">
        <v>125</v>
      </c>
      <c r="C3" s="37"/>
      <c r="D3" s="579" t="s">
        <v>19</v>
      </c>
      <c r="E3" s="580" t="s">
        <v>7</v>
      </c>
      <c r="F3" s="581"/>
      <c r="G3" s="582"/>
      <c r="H3" s="576" t="s">
        <v>11</v>
      </c>
      <c r="I3" s="59"/>
      <c r="J3" s="583"/>
      <c r="K3" s="584">
        <f>J28</f>
        <v>332</v>
      </c>
    </row>
    <row r="4" spans="1:13" ht="13.15" customHeight="1">
      <c r="A4" s="35"/>
      <c r="B4" s="292" t="s">
        <v>127</v>
      </c>
      <c r="C4" s="37"/>
      <c r="D4" s="579" t="s">
        <v>21</v>
      </c>
      <c r="E4" s="585">
        <f>DATUM</f>
        <v>46304</v>
      </c>
      <c r="F4" s="581"/>
      <c r="G4" s="586"/>
      <c r="H4" s="587"/>
      <c r="I4" s="587"/>
      <c r="J4" s="588"/>
      <c r="K4" s="589"/>
    </row>
    <row r="5" spans="1:13" ht="13.15" customHeight="1">
      <c r="A5" s="590"/>
      <c r="B5" s="300" t="s">
        <v>128</v>
      </c>
      <c r="C5" s="591"/>
      <c r="D5" s="592"/>
      <c r="E5" s="593"/>
      <c r="F5" s="594"/>
      <c r="G5" s="595"/>
      <c r="H5" s="596"/>
      <c r="I5" s="596"/>
      <c r="J5" s="597"/>
      <c r="K5" s="598"/>
    </row>
    <row r="6" spans="1:13" ht="13.15" customHeight="1">
      <c r="A6" s="23"/>
      <c r="B6" s="599"/>
      <c r="C6" s="600"/>
      <c r="D6" s="36"/>
      <c r="E6" s="601"/>
      <c r="F6" s="594"/>
      <c r="G6" s="595"/>
      <c r="H6" s="596"/>
      <c r="I6" s="596"/>
      <c r="J6" s="597"/>
      <c r="K6" s="598"/>
    </row>
    <row r="7" spans="1:13" ht="13.15" customHeight="1">
      <c r="A7" s="53" t="s">
        <v>542</v>
      </c>
      <c r="B7" s="54"/>
      <c r="F7" s="55"/>
      <c r="H7" s="55"/>
      <c r="I7" s="55"/>
      <c r="J7" s="55"/>
      <c r="K7" s="56"/>
    </row>
    <row r="8" spans="1:13" s="604" customFormat="1" ht="6.4" customHeight="1">
      <c r="A8" s="602"/>
      <c r="B8" s="603"/>
      <c r="E8" s="605"/>
      <c r="G8" s="605"/>
      <c r="H8" s="605"/>
      <c r="I8" s="605"/>
      <c r="J8" s="605"/>
      <c r="K8" s="606"/>
    </row>
    <row r="9" spans="1:13" s="604" customFormat="1" ht="13.5">
      <c r="A9" s="602" t="s">
        <v>532</v>
      </c>
      <c r="B9" s="603"/>
      <c r="E9" s="605"/>
      <c r="G9" s="605"/>
      <c r="H9" s="605"/>
      <c r="I9" s="605"/>
      <c r="J9" s="605"/>
      <c r="K9" s="606"/>
    </row>
    <row r="10" spans="1:13" s="604" customFormat="1" ht="13.5">
      <c r="A10" s="602" t="s">
        <v>533</v>
      </c>
      <c r="B10" s="603"/>
      <c r="E10" s="605"/>
      <c r="G10" s="605"/>
      <c r="H10" s="605"/>
      <c r="I10" s="605"/>
      <c r="J10" s="605"/>
      <c r="K10" s="606"/>
    </row>
    <row r="11" spans="1:13" s="604" customFormat="1" ht="6.4" customHeight="1">
      <c r="A11" s="602"/>
      <c r="B11" s="603"/>
      <c r="E11" s="605"/>
      <c r="G11" s="605"/>
      <c r="H11" s="605"/>
      <c r="I11" s="605"/>
      <c r="J11" s="605"/>
      <c r="K11" s="606"/>
    </row>
    <row r="12" spans="1:13" ht="13.15" customHeight="1">
      <c r="A12" s="53" t="s">
        <v>349</v>
      </c>
      <c r="B12" s="54"/>
      <c r="F12" s="55"/>
      <c r="H12" s="55"/>
      <c r="I12" s="55"/>
      <c r="J12" s="55"/>
      <c r="K12" s="56"/>
    </row>
    <row r="13" spans="1:13" ht="13.5">
      <c r="A13" s="53" t="s">
        <v>350</v>
      </c>
      <c r="B13" s="54"/>
      <c r="F13" s="55"/>
      <c r="H13" s="55"/>
      <c r="I13" s="55"/>
      <c r="J13" s="55"/>
      <c r="K13" s="56"/>
    </row>
    <row r="14" spans="1:13" ht="13.5">
      <c r="A14" s="607"/>
      <c r="B14" s="608"/>
      <c r="C14" s="45"/>
      <c r="D14" s="608"/>
      <c r="E14" s="45"/>
      <c r="F14" s="609"/>
      <c r="G14" s="45"/>
      <c r="H14" s="609"/>
      <c r="I14" s="609"/>
      <c r="J14" s="609"/>
      <c r="K14" s="610"/>
    </row>
    <row r="15" spans="1:13" s="54" customFormat="1" ht="48">
      <c r="A15" s="374" t="s">
        <v>1</v>
      </c>
      <c r="B15" s="374" t="s">
        <v>531</v>
      </c>
      <c r="C15" s="374" t="s">
        <v>112</v>
      </c>
      <c r="D15" s="611"/>
      <c r="E15" s="612"/>
      <c r="F15" s="613" t="s">
        <v>4</v>
      </c>
      <c r="G15" s="614" t="s">
        <v>536</v>
      </c>
      <c r="H15" s="615" t="s">
        <v>24</v>
      </c>
      <c r="I15" s="616" t="s">
        <v>537</v>
      </c>
      <c r="J15" s="614" t="s">
        <v>351</v>
      </c>
      <c r="K15" s="614" t="s">
        <v>538</v>
      </c>
    </row>
    <row r="16" spans="1:13" s="92" customFormat="1" ht="16.899999999999999" customHeight="1">
      <c r="A16" s="617"/>
      <c r="B16" s="617" t="s">
        <v>380</v>
      </c>
      <c r="C16" s="618"/>
      <c r="D16" s="618"/>
      <c r="E16" s="618"/>
      <c r="F16" s="618"/>
      <c r="G16" s="618"/>
      <c r="H16" s="618"/>
      <c r="I16" s="618"/>
      <c r="J16" s="618"/>
      <c r="K16" s="619"/>
      <c r="M16" s="54"/>
    </row>
    <row r="17" spans="1:14" ht="16.899999999999999" customHeight="1">
      <c r="A17" s="620">
        <v>1</v>
      </c>
      <c r="B17" s="621" t="s">
        <v>116</v>
      </c>
      <c r="C17" s="885" t="s">
        <v>541</v>
      </c>
      <c r="D17" s="886"/>
      <c r="E17" s="887"/>
      <c r="F17" s="622" t="s">
        <v>364</v>
      </c>
      <c r="G17" s="623">
        <v>0.5</v>
      </c>
      <c r="H17" s="623">
        <v>100</v>
      </c>
      <c r="I17" s="624"/>
      <c r="J17" s="623">
        <f>G17*H17</f>
        <v>50</v>
      </c>
      <c r="K17" s="623">
        <f>I17*J17</f>
        <v>0</v>
      </c>
      <c r="M17" s="54"/>
    </row>
    <row r="18" spans="1:14" ht="16.899999999999999" customHeight="1">
      <c r="A18" s="620">
        <v>2</v>
      </c>
      <c r="B18" s="621" t="s">
        <v>116</v>
      </c>
      <c r="C18" s="885" t="s">
        <v>614</v>
      </c>
      <c r="D18" s="886"/>
      <c r="E18" s="887"/>
      <c r="F18" s="622" t="s">
        <v>364</v>
      </c>
      <c r="G18" s="623">
        <v>0.5</v>
      </c>
      <c r="H18" s="623">
        <v>10</v>
      </c>
      <c r="I18" s="624"/>
      <c r="J18" s="623">
        <f>G18*H18</f>
        <v>5</v>
      </c>
      <c r="K18" s="623">
        <f t="shared" ref="K18" si="0">I18*J18</f>
        <v>0</v>
      </c>
      <c r="M18" s="54"/>
    </row>
    <row r="19" spans="1:14" ht="16.899999999999999" customHeight="1">
      <c r="A19" s="620">
        <v>3</v>
      </c>
      <c r="B19" s="621" t="s">
        <v>116</v>
      </c>
      <c r="C19" s="885" t="s">
        <v>535</v>
      </c>
      <c r="D19" s="886"/>
      <c r="E19" s="887"/>
      <c r="F19" s="622" t="s">
        <v>364</v>
      </c>
      <c r="G19" s="623">
        <v>0.5</v>
      </c>
      <c r="H19" s="623">
        <v>5</v>
      </c>
      <c r="I19" s="624"/>
      <c r="J19" s="623">
        <f>G19*H19</f>
        <v>2.5</v>
      </c>
      <c r="K19" s="623">
        <f t="shared" ref="K19:K20" si="1">I19*J19</f>
        <v>0</v>
      </c>
      <c r="M19" s="54"/>
    </row>
    <row r="20" spans="1:14" ht="16.899999999999999" customHeight="1">
      <c r="A20" s="620">
        <v>4</v>
      </c>
      <c r="B20" s="621" t="s">
        <v>116</v>
      </c>
      <c r="C20" s="888" t="s">
        <v>71</v>
      </c>
      <c r="D20" s="889"/>
      <c r="E20" s="890"/>
      <c r="F20" s="622" t="s">
        <v>364</v>
      </c>
      <c r="G20" s="623">
        <v>0.5</v>
      </c>
      <c r="H20" s="623">
        <v>1</v>
      </c>
      <c r="I20" s="624"/>
      <c r="J20" s="623">
        <f t="shared" ref="J20" si="2">G20*H20</f>
        <v>0.5</v>
      </c>
      <c r="K20" s="623">
        <f t="shared" si="1"/>
        <v>0</v>
      </c>
      <c r="M20" s="54"/>
    </row>
    <row r="21" spans="1:14" s="92" customFormat="1" ht="16.899999999999999" customHeight="1">
      <c r="A21" s="625" t="s">
        <v>72</v>
      </c>
      <c r="B21" s="617" t="s">
        <v>87</v>
      </c>
      <c r="C21" s="618"/>
      <c r="D21" s="618"/>
      <c r="E21" s="618"/>
      <c r="F21" s="618"/>
      <c r="G21" s="618"/>
      <c r="H21" s="618"/>
      <c r="I21" s="626"/>
      <c r="J21" s="627">
        <f>SUM(J17:J20)</f>
        <v>58</v>
      </c>
      <c r="K21" s="627">
        <f>SUM(K17:K20)</f>
        <v>0</v>
      </c>
      <c r="M21" s="54"/>
    </row>
    <row r="22" spans="1:14" s="92" customFormat="1" ht="16.899999999999999" customHeight="1">
      <c r="A22" s="617"/>
      <c r="B22" s="617" t="s">
        <v>381</v>
      </c>
      <c r="C22" s="618"/>
      <c r="D22" s="618"/>
      <c r="E22" s="618"/>
      <c r="F22" s="618"/>
      <c r="G22" s="618"/>
      <c r="H22" s="618"/>
      <c r="I22" s="618"/>
      <c r="J22" s="618"/>
      <c r="K22" s="619"/>
      <c r="M22" s="54"/>
    </row>
    <row r="23" spans="1:14" ht="16.899999999999999" customHeight="1">
      <c r="A23" s="620">
        <v>5</v>
      </c>
      <c r="B23" s="621" t="s">
        <v>382</v>
      </c>
      <c r="C23" s="885" t="s">
        <v>541</v>
      </c>
      <c r="D23" s="886"/>
      <c r="E23" s="887"/>
      <c r="F23" s="622" t="s">
        <v>364</v>
      </c>
      <c r="G23" s="623">
        <v>8</v>
      </c>
      <c r="H23" s="623">
        <v>30</v>
      </c>
      <c r="I23" s="624"/>
      <c r="J23" s="623">
        <f>G23*H23</f>
        <v>240</v>
      </c>
      <c r="K23" s="623">
        <f>I23*J23</f>
        <v>0</v>
      </c>
      <c r="M23" s="54"/>
    </row>
    <row r="24" spans="1:14" ht="16.899999999999999" customHeight="1">
      <c r="A24" s="620">
        <v>6</v>
      </c>
      <c r="B24" s="621" t="s">
        <v>382</v>
      </c>
      <c r="C24" s="885" t="s">
        <v>614</v>
      </c>
      <c r="D24" s="886"/>
      <c r="E24" s="887"/>
      <c r="F24" s="622" t="s">
        <v>364</v>
      </c>
      <c r="G24" s="623">
        <v>3</v>
      </c>
      <c r="H24" s="623">
        <v>6</v>
      </c>
      <c r="I24" s="624"/>
      <c r="J24" s="623">
        <f>G24*H24</f>
        <v>18</v>
      </c>
      <c r="K24" s="623">
        <f t="shared" ref="K24:K26" si="3">I24*J24</f>
        <v>0</v>
      </c>
      <c r="M24" s="54"/>
    </row>
    <row r="25" spans="1:14" ht="16.899999999999999" customHeight="1">
      <c r="A25" s="620">
        <v>7</v>
      </c>
      <c r="B25" s="621" t="s">
        <v>382</v>
      </c>
      <c r="C25" s="885" t="s">
        <v>535</v>
      </c>
      <c r="D25" s="886"/>
      <c r="E25" s="887"/>
      <c r="F25" s="622" t="s">
        <v>364</v>
      </c>
      <c r="G25" s="623">
        <v>8</v>
      </c>
      <c r="H25" s="623">
        <v>1</v>
      </c>
      <c r="I25" s="624"/>
      <c r="J25" s="623">
        <f>G25*H25</f>
        <v>8</v>
      </c>
      <c r="K25" s="623">
        <f t="shared" si="3"/>
        <v>0</v>
      </c>
      <c r="M25" s="54"/>
    </row>
    <row r="26" spans="1:14" ht="16.899999999999999" customHeight="1">
      <c r="A26" s="620">
        <v>8</v>
      </c>
      <c r="B26" s="621" t="s">
        <v>382</v>
      </c>
      <c r="C26" s="888" t="s">
        <v>71</v>
      </c>
      <c r="D26" s="889"/>
      <c r="E26" s="890"/>
      <c r="F26" s="622" t="s">
        <v>364</v>
      </c>
      <c r="G26" s="623">
        <v>8</v>
      </c>
      <c r="H26" s="623">
        <v>1</v>
      </c>
      <c r="I26" s="624"/>
      <c r="J26" s="623">
        <f t="shared" ref="J26" si="4">G26*H26</f>
        <v>8</v>
      </c>
      <c r="K26" s="623">
        <f t="shared" si="3"/>
        <v>0</v>
      </c>
      <c r="M26" s="54"/>
    </row>
    <row r="27" spans="1:14" s="92" customFormat="1" ht="16.899999999999999" customHeight="1">
      <c r="A27" s="625" t="s">
        <v>72</v>
      </c>
      <c r="B27" s="617" t="s">
        <v>87</v>
      </c>
      <c r="C27" s="618"/>
      <c r="D27" s="618"/>
      <c r="E27" s="618"/>
      <c r="F27" s="618"/>
      <c r="G27" s="618"/>
      <c r="H27" s="618"/>
      <c r="I27" s="626"/>
      <c r="J27" s="627">
        <f>SUM(J23:J26)</f>
        <v>274</v>
      </c>
      <c r="K27" s="627">
        <f>SUM(K23:K26)</f>
        <v>0</v>
      </c>
      <c r="M27" s="54"/>
    </row>
    <row r="28" spans="1:14" s="54" customFormat="1" ht="16.899999999999999" customHeight="1">
      <c r="A28" s="628" t="s">
        <v>6</v>
      </c>
      <c r="B28" s="629" t="s">
        <v>82</v>
      </c>
      <c r="C28" s="630"/>
      <c r="D28" s="630"/>
      <c r="E28" s="630"/>
      <c r="F28" s="630"/>
      <c r="G28" s="630"/>
      <c r="H28" s="630"/>
      <c r="I28" s="631"/>
      <c r="J28" s="632">
        <f>SUM(J27,J21)</f>
        <v>332</v>
      </c>
      <c r="K28" s="632">
        <f>SUM(K27,K21)</f>
        <v>0</v>
      </c>
    </row>
    <row r="29" spans="1:14">
      <c r="A29" s="100"/>
      <c r="E29" s="101"/>
      <c r="F29" s="102"/>
      <c r="G29" s="102"/>
      <c r="H29" s="102"/>
      <c r="I29" s="104"/>
      <c r="J29" s="104"/>
      <c r="M29" s="54"/>
    </row>
    <row r="30" spans="1:14" s="434" customFormat="1" ht="13.5">
      <c r="A30" s="526" t="s">
        <v>528</v>
      </c>
      <c r="B30" s="526"/>
      <c r="C30" s="436"/>
      <c r="D30" s="307"/>
      <c r="E30" s="307"/>
      <c r="F30" s="437"/>
      <c r="G30" s="437"/>
      <c r="H30" s="527"/>
      <c r="I30" s="528"/>
      <c r="J30" s="528"/>
      <c r="K30" s="527"/>
      <c r="L30" s="307"/>
      <c r="M30" s="307"/>
      <c r="N30" s="529"/>
    </row>
    <row r="31" spans="1:14" s="434" customFormat="1" ht="13.5">
      <c r="A31" s="264" t="s">
        <v>91</v>
      </c>
      <c r="B31" s="265" t="s">
        <v>377</v>
      </c>
      <c r="C31" s="436"/>
      <c r="D31" s="307"/>
      <c r="E31" s="307"/>
      <c r="F31" s="437"/>
      <c r="G31" s="437"/>
      <c r="H31" s="527"/>
      <c r="I31" s="528"/>
      <c r="J31" s="528"/>
      <c r="K31" s="527"/>
      <c r="L31" s="307"/>
      <c r="M31" s="307"/>
      <c r="N31" s="529"/>
    </row>
    <row r="32" spans="1:14" s="434" customFormat="1" ht="13.5">
      <c r="A32" s="265"/>
      <c r="B32" s="265" t="s">
        <v>378</v>
      </c>
      <c r="C32" s="436"/>
      <c r="D32" s="307"/>
      <c r="E32" s="307"/>
      <c r="F32" s="437"/>
      <c r="G32" s="437"/>
      <c r="H32" s="527"/>
      <c r="I32" s="528"/>
      <c r="J32" s="528"/>
      <c r="K32" s="527"/>
      <c r="L32" s="307"/>
      <c r="M32" s="307"/>
      <c r="N32" s="529"/>
    </row>
    <row r="33" spans="1:15" s="434" customFormat="1" ht="13.5">
      <c r="A33" s="526"/>
      <c r="B33" s="526"/>
      <c r="C33" s="436"/>
      <c r="D33" s="307"/>
      <c r="E33" s="307"/>
      <c r="F33" s="437"/>
      <c r="G33" s="437"/>
      <c r="H33" s="527"/>
      <c r="I33" s="528"/>
      <c r="J33" s="528"/>
      <c r="K33" s="527"/>
      <c r="L33" s="307"/>
      <c r="M33" s="307"/>
      <c r="N33" s="529"/>
    </row>
    <row r="34" spans="1:15" s="434" customFormat="1" ht="13.5">
      <c r="A34" s="530" t="s">
        <v>27</v>
      </c>
      <c r="B34" s="530"/>
      <c r="C34" s="531"/>
      <c r="D34" s="532"/>
      <c r="E34" s="532"/>
      <c r="F34" s="533"/>
      <c r="G34" s="534"/>
      <c r="H34" s="535"/>
      <c r="I34" s="535"/>
      <c r="J34" s="535"/>
      <c r="K34" s="535"/>
      <c r="L34" s="535"/>
      <c r="M34" s="535"/>
      <c r="N34" s="535"/>
      <c r="O34" s="535"/>
    </row>
    <row r="35" spans="1:15" s="434" customFormat="1" ht="6" customHeight="1">
      <c r="A35" s="530"/>
      <c r="B35" s="530"/>
      <c r="C35" s="531"/>
      <c r="D35" s="532"/>
      <c r="E35" s="532"/>
      <c r="F35" s="533"/>
      <c r="G35" s="534"/>
      <c r="H35" s="535"/>
      <c r="I35" s="535"/>
      <c r="J35" s="535"/>
      <c r="K35" s="535"/>
      <c r="L35" s="535"/>
      <c r="M35" s="535"/>
      <c r="N35" s="535"/>
      <c r="O35" s="535"/>
    </row>
    <row r="36" spans="1:15">
      <c r="A36" s="307" t="s">
        <v>28</v>
      </c>
      <c r="B36" s="526" t="s">
        <v>29</v>
      </c>
      <c r="D36" s="633" t="s">
        <v>35</v>
      </c>
      <c r="E36" s="634" t="s">
        <v>36</v>
      </c>
      <c r="G36" s="102"/>
      <c r="H36" s="102"/>
      <c r="I36" s="104"/>
      <c r="J36" s="104"/>
      <c r="M36" s="54"/>
    </row>
    <row r="37" spans="1:15">
      <c r="A37" s="635" t="s">
        <v>93</v>
      </c>
      <c r="B37" s="634" t="s">
        <v>94</v>
      </c>
      <c r="D37" s="636" t="s">
        <v>120</v>
      </c>
      <c r="E37" s="537" t="s">
        <v>121</v>
      </c>
      <c r="H37" s="102"/>
      <c r="I37" s="104"/>
      <c r="J37" s="104"/>
    </row>
    <row r="38" spans="1:15">
      <c r="A38" s="1"/>
      <c r="B38" s="1"/>
      <c r="E38" s="101"/>
      <c r="F38" s="102"/>
      <c r="G38" s="102"/>
      <c r="H38" s="102"/>
      <c r="I38" s="104"/>
      <c r="J38" s="104"/>
    </row>
    <row r="39" spans="1:15">
      <c r="A39" s="1"/>
      <c r="B39" s="1"/>
      <c r="E39" s="101"/>
      <c r="G39" s="102"/>
      <c r="K39" s="1"/>
    </row>
    <row r="40" spans="1:15">
      <c r="A40" s="100"/>
      <c r="E40" s="5"/>
      <c r="G40" s="102"/>
      <c r="K40" s="1"/>
    </row>
    <row r="41" spans="1:15">
      <c r="A41" s="100"/>
      <c r="E41" s="101"/>
      <c r="G41" s="102"/>
      <c r="K41" s="1"/>
    </row>
    <row r="42" spans="1:15">
      <c r="A42" s="100"/>
      <c r="E42" s="101"/>
      <c r="F42" s="102"/>
      <c r="G42" s="102"/>
      <c r="H42" s="102"/>
      <c r="I42" s="104"/>
      <c r="J42" s="104"/>
    </row>
    <row r="43" spans="1:15">
      <c r="A43" s="100"/>
      <c r="E43" s="101"/>
      <c r="F43" s="102"/>
      <c r="G43" s="102"/>
      <c r="H43" s="102"/>
      <c r="I43" s="104"/>
      <c r="J43" s="104"/>
    </row>
    <row r="44" spans="1:15">
      <c r="A44" s="100"/>
      <c r="E44" s="101"/>
      <c r="F44" s="102"/>
      <c r="G44" s="102"/>
      <c r="H44" s="102"/>
      <c r="I44" s="104"/>
      <c r="J44" s="104"/>
    </row>
    <row r="45" spans="1:15">
      <c r="A45" s="100"/>
      <c r="E45" s="101"/>
      <c r="F45" s="102"/>
      <c r="G45" s="102"/>
      <c r="H45" s="102"/>
      <c r="I45" s="104"/>
      <c r="J45" s="104"/>
    </row>
    <row r="46" spans="1:15">
      <c r="A46" s="100"/>
      <c r="E46" s="101"/>
      <c r="F46" s="102"/>
      <c r="G46" s="102"/>
      <c r="H46" s="102"/>
      <c r="I46" s="104"/>
      <c r="J46" s="104"/>
    </row>
    <row r="47" spans="1:15">
      <c r="A47" s="100"/>
      <c r="E47" s="101"/>
      <c r="F47" s="102"/>
      <c r="G47" s="102"/>
      <c r="H47" s="102"/>
      <c r="I47" s="104"/>
      <c r="J47" s="104"/>
    </row>
    <row r="48" spans="1:15">
      <c r="A48" s="100"/>
      <c r="E48" s="101"/>
      <c r="F48" s="102"/>
      <c r="G48" s="102"/>
      <c r="H48" s="102"/>
      <c r="I48" s="104"/>
      <c r="J48" s="104"/>
    </row>
    <row r="49" spans="1:10">
      <c r="A49" s="100"/>
      <c r="E49" s="101"/>
      <c r="F49" s="102"/>
      <c r="G49" s="102"/>
      <c r="H49" s="102"/>
      <c r="I49" s="104"/>
      <c r="J49" s="104"/>
    </row>
    <row r="50" spans="1:10">
      <c r="A50" s="100"/>
      <c r="E50" s="101"/>
      <c r="F50" s="102"/>
      <c r="G50" s="102"/>
      <c r="H50" s="102"/>
      <c r="I50" s="104"/>
      <c r="J50" s="104"/>
    </row>
    <row r="51" spans="1:10">
      <c r="A51" s="100"/>
      <c r="E51" s="101"/>
      <c r="F51" s="102"/>
      <c r="G51" s="102"/>
      <c r="H51" s="102"/>
      <c r="I51" s="104"/>
      <c r="J51" s="104"/>
    </row>
    <row r="52" spans="1:10">
      <c r="A52" s="100"/>
      <c r="E52" s="101"/>
      <c r="F52" s="102"/>
      <c r="G52" s="102"/>
      <c r="H52" s="102"/>
      <c r="I52" s="104"/>
      <c r="J52" s="104"/>
    </row>
    <row r="53" spans="1:10">
      <c r="A53" s="100"/>
      <c r="E53" s="101"/>
      <c r="F53" s="102"/>
      <c r="G53" s="102"/>
      <c r="H53" s="102"/>
      <c r="I53" s="104"/>
      <c r="J53" s="104"/>
    </row>
    <row r="54" spans="1:10">
      <c r="A54" s="100"/>
      <c r="E54" s="101"/>
      <c r="F54" s="102"/>
      <c r="G54" s="102"/>
      <c r="H54" s="102"/>
      <c r="I54" s="104"/>
      <c r="J54" s="104"/>
    </row>
    <row r="55" spans="1:10">
      <c r="A55" s="100"/>
      <c r="E55" s="101"/>
      <c r="F55" s="102"/>
      <c r="G55" s="102"/>
      <c r="H55" s="102"/>
      <c r="I55" s="104"/>
      <c r="J55" s="104"/>
    </row>
    <row r="56" spans="1:10">
      <c r="A56" s="100"/>
      <c r="E56" s="101"/>
      <c r="F56" s="102"/>
      <c r="G56" s="102"/>
      <c r="H56" s="102"/>
      <c r="I56" s="104"/>
      <c r="J56" s="104"/>
    </row>
    <row r="57" spans="1:10">
      <c r="A57" s="100"/>
      <c r="E57" s="101"/>
      <c r="F57" s="102"/>
      <c r="G57" s="102"/>
      <c r="H57" s="102"/>
      <c r="I57" s="104"/>
      <c r="J57" s="104"/>
    </row>
    <row r="58" spans="1:10">
      <c r="A58" s="100"/>
      <c r="E58" s="101"/>
      <c r="F58" s="102"/>
      <c r="G58" s="102"/>
      <c r="H58" s="102"/>
      <c r="I58" s="104"/>
      <c r="J58" s="104"/>
    </row>
    <row r="59" spans="1:10">
      <c r="A59" s="100"/>
      <c r="E59" s="101"/>
      <c r="F59" s="102"/>
      <c r="G59" s="102"/>
      <c r="H59" s="102"/>
      <c r="I59" s="104"/>
      <c r="J59" s="104"/>
    </row>
    <row r="60" spans="1:10">
      <c r="A60" s="100"/>
      <c r="E60" s="101"/>
      <c r="F60" s="102"/>
      <c r="G60" s="102"/>
      <c r="H60" s="102"/>
      <c r="I60" s="104"/>
      <c r="J60" s="104"/>
    </row>
    <row r="61" spans="1:10">
      <c r="A61" s="100"/>
      <c r="E61" s="101"/>
      <c r="F61" s="102"/>
      <c r="G61" s="102"/>
      <c r="H61" s="102"/>
      <c r="I61" s="104"/>
      <c r="J61" s="104"/>
    </row>
    <row r="62" spans="1:10">
      <c r="A62" s="100"/>
      <c r="E62" s="101"/>
      <c r="F62" s="102"/>
      <c r="G62" s="102"/>
      <c r="H62" s="102"/>
      <c r="I62" s="104"/>
      <c r="J62" s="104"/>
    </row>
    <row r="63" spans="1:10">
      <c r="A63" s="100"/>
      <c r="E63" s="101"/>
      <c r="F63" s="102"/>
      <c r="G63" s="102"/>
      <c r="H63" s="102"/>
      <c r="I63" s="104"/>
      <c r="J63" s="104"/>
    </row>
    <row r="64" spans="1:10">
      <c r="A64" s="100"/>
      <c r="E64" s="101"/>
      <c r="F64" s="102"/>
      <c r="G64" s="102"/>
      <c r="H64" s="102"/>
      <c r="I64" s="104"/>
      <c r="J64" s="104"/>
    </row>
    <row r="65" spans="1:10">
      <c r="A65" s="100"/>
      <c r="E65" s="101"/>
      <c r="F65" s="102"/>
      <c r="G65" s="102"/>
      <c r="H65" s="102"/>
      <c r="I65" s="104"/>
      <c r="J65" s="104"/>
    </row>
    <row r="66" spans="1:10">
      <c r="A66" s="100"/>
      <c r="E66" s="101"/>
      <c r="F66" s="102"/>
      <c r="G66" s="102"/>
      <c r="H66" s="102"/>
      <c r="I66" s="104"/>
      <c r="J66" s="104"/>
    </row>
    <row r="67" spans="1:10">
      <c r="A67" s="100"/>
      <c r="E67" s="101"/>
      <c r="F67" s="102"/>
      <c r="G67" s="102"/>
      <c r="H67" s="102"/>
      <c r="I67" s="104"/>
      <c r="J67" s="104"/>
    </row>
    <row r="68" spans="1:10">
      <c r="A68" s="100"/>
      <c r="E68" s="101"/>
      <c r="F68" s="102"/>
      <c r="G68" s="102"/>
      <c r="H68" s="102"/>
      <c r="I68" s="104"/>
      <c r="J68" s="104"/>
    </row>
    <row r="69" spans="1:10">
      <c r="A69" s="100"/>
      <c r="E69" s="101"/>
      <c r="F69" s="102"/>
      <c r="G69" s="102"/>
      <c r="H69" s="102"/>
      <c r="I69" s="104"/>
      <c r="J69" s="104"/>
    </row>
    <row r="70" spans="1:10">
      <c r="A70" s="100"/>
      <c r="E70" s="101"/>
      <c r="F70" s="102"/>
      <c r="G70" s="102"/>
      <c r="H70" s="102"/>
      <c r="I70" s="104"/>
      <c r="J70" s="104"/>
    </row>
    <row r="71" spans="1:10">
      <c r="A71" s="100"/>
      <c r="E71" s="101"/>
      <c r="F71" s="102"/>
      <c r="G71" s="102"/>
      <c r="H71" s="102"/>
      <c r="I71" s="104"/>
      <c r="J71" s="104"/>
    </row>
    <row r="72" spans="1:10">
      <c r="A72" s="100"/>
      <c r="E72" s="101"/>
      <c r="F72" s="102"/>
      <c r="G72" s="102"/>
      <c r="H72" s="102"/>
      <c r="I72" s="104"/>
      <c r="J72" s="104"/>
    </row>
    <row r="73" spans="1:10">
      <c r="A73" s="100"/>
      <c r="E73" s="101"/>
      <c r="F73" s="102"/>
      <c r="G73" s="102"/>
      <c r="H73" s="102"/>
      <c r="I73" s="104"/>
      <c r="J73" s="104"/>
    </row>
    <row r="74" spans="1:10">
      <c r="A74" s="100"/>
      <c r="E74" s="101"/>
      <c r="F74" s="102"/>
      <c r="G74" s="102"/>
      <c r="H74" s="102"/>
      <c r="I74" s="104"/>
      <c r="J74" s="104"/>
    </row>
    <row r="75" spans="1:10">
      <c r="A75" s="100"/>
      <c r="E75" s="101"/>
      <c r="F75" s="102"/>
      <c r="G75" s="102"/>
      <c r="H75" s="102"/>
      <c r="I75" s="104"/>
      <c r="J75" s="104"/>
    </row>
    <row r="76" spans="1:10">
      <c r="A76" s="100"/>
      <c r="E76" s="101"/>
      <c r="F76" s="102"/>
      <c r="G76" s="102"/>
      <c r="H76" s="102"/>
      <c r="I76" s="104"/>
      <c r="J76" s="104"/>
    </row>
    <row r="77" spans="1:10">
      <c r="A77" s="100"/>
      <c r="E77" s="101"/>
      <c r="F77" s="102"/>
      <c r="G77" s="102"/>
      <c r="H77" s="102"/>
      <c r="I77" s="104"/>
      <c r="J77" s="104"/>
    </row>
    <row r="78" spans="1:10">
      <c r="A78" s="100"/>
      <c r="E78" s="101"/>
      <c r="F78" s="102"/>
      <c r="G78" s="102"/>
      <c r="H78" s="102"/>
      <c r="I78" s="104"/>
      <c r="J78" s="104"/>
    </row>
    <row r="79" spans="1:10">
      <c r="A79" s="100"/>
      <c r="E79" s="101"/>
      <c r="F79" s="102"/>
      <c r="G79" s="102"/>
      <c r="H79" s="102"/>
      <c r="I79" s="104"/>
      <c r="J79" s="104"/>
    </row>
    <row r="80" spans="1:10">
      <c r="A80" s="100"/>
      <c r="E80" s="101"/>
      <c r="F80" s="102"/>
      <c r="G80" s="102"/>
      <c r="H80" s="102"/>
      <c r="I80" s="104"/>
      <c r="J80" s="104"/>
    </row>
    <row r="81" spans="1:10">
      <c r="A81" s="100"/>
      <c r="E81" s="101"/>
      <c r="F81" s="102"/>
      <c r="G81" s="102"/>
      <c r="H81" s="102"/>
      <c r="I81" s="104"/>
      <c r="J81" s="104"/>
    </row>
    <row r="82" spans="1:10">
      <c r="A82" s="100"/>
      <c r="E82" s="101"/>
      <c r="F82" s="102"/>
      <c r="G82" s="102"/>
      <c r="H82" s="102"/>
      <c r="I82" s="104"/>
      <c r="J82" s="104"/>
    </row>
    <row r="83" spans="1:10">
      <c r="A83" s="100"/>
      <c r="E83" s="101"/>
      <c r="F83" s="102"/>
      <c r="G83" s="102"/>
      <c r="H83" s="102"/>
      <c r="I83" s="104"/>
      <c r="J83" s="104"/>
    </row>
    <row r="84" spans="1:10">
      <c r="A84" s="100"/>
      <c r="E84" s="101"/>
      <c r="F84" s="102"/>
      <c r="G84" s="102"/>
      <c r="H84" s="102"/>
      <c r="I84" s="104"/>
      <c r="J84" s="104"/>
    </row>
    <row r="85" spans="1:10">
      <c r="A85" s="100"/>
      <c r="E85" s="101"/>
      <c r="F85" s="102"/>
      <c r="G85" s="102"/>
      <c r="H85" s="102"/>
      <c r="I85" s="104"/>
      <c r="J85" s="104"/>
    </row>
    <row r="86" spans="1:10">
      <c r="A86" s="100"/>
      <c r="E86" s="101"/>
      <c r="F86" s="102"/>
      <c r="G86" s="102"/>
      <c r="H86" s="102"/>
      <c r="I86" s="104"/>
      <c r="J86" s="104"/>
    </row>
    <row r="87" spans="1:10">
      <c r="A87" s="100"/>
      <c r="E87" s="101"/>
      <c r="F87" s="102"/>
      <c r="G87" s="102"/>
      <c r="H87" s="102"/>
      <c r="I87" s="104"/>
      <c r="J87" s="104"/>
    </row>
    <row r="88" spans="1:10">
      <c r="A88" s="100"/>
      <c r="E88" s="101"/>
      <c r="F88" s="102"/>
      <c r="G88" s="102"/>
      <c r="H88" s="102"/>
      <c r="I88" s="104"/>
      <c r="J88" s="104"/>
    </row>
    <row r="89" spans="1:10">
      <c r="A89" s="100"/>
      <c r="E89" s="101"/>
      <c r="F89" s="102"/>
      <c r="G89" s="102"/>
      <c r="H89" s="102"/>
      <c r="I89" s="104"/>
      <c r="J89" s="104"/>
    </row>
    <row r="90" spans="1:10">
      <c r="A90" s="100"/>
      <c r="E90" s="101"/>
      <c r="F90" s="102"/>
      <c r="G90" s="102"/>
      <c r="H90" s="102"/>
      <c r="I90" s="104"/>
      <c r="J90" s="104"/>
    </row>
    <row r="91" spans="1:10">
      <c r="A91" s="100"/>
      <c r="E91" s="101"/>
      <c r="F91" s="102"/>
      <c r="G91" s="102"/>
      <c r="H91" s="102"/>
      <c r="I91" s="104"/>
      <c r="J91" s="104"/>
    </row>
    <row r="92" spans="1:10">
      <c r="A92" s="100"/>
      <c r="E92" s="101"/>
      <c r="F92" s="102"/>
      <c r="G92" s="102"/>
      <c r="H92" s="102"/>
      <c r="I92" s="104"/>
      <c r="J92" s="104"/>
    </row>
    <row r="93" spans="1:10">
      <c r="A93" s="100"/>
      <c r="E93" s="101"/>
      <c r="F93" s="102"/>
      <c r="G93" s="102"/>
      <c r="H93" s="102"/>
      <c r="I93" s="104"/>
      <c r="J93" s="104"/>
    </row>
    <row r="94" spans="1:10">
      <c r="A94" s="100"/>
      <c r="E94" s="101"/>
      <c r="F94" s="102"/>
      <c r="G94" s="102"/>
      <c r="H94" s="102"/>
      <c r="I94" s="104"/>
      <c r="J94" s="104"/>
    </row>
    <row r="95" spans="1:10">
      <c r="A95" s="100"/>
      <c r="E95" s="101"/>
      <c r="F95" s="102"/>
      <c r="G95" s="102"/>
      <c r="H95" s="102"/>
      <c r="I95" s="104"/>
      <c r="J95" s="104"/>
    </row>
    <row r="96" spans="1:10">
      <c r="A96" s="100"/>
      <c r="E96" s="101"/>
      <c r="F96" s="102"/>
      <c r="G96" s="102"/>
      <c r="H96" s="102"/>
      <c r="I96" s="104"/>
      <c r="J96" s="104"/>
    </row>
    <row r="97" spans="1:10">
      <c r="A97" s="100"/>
      <c r="E97" s="101"/>
      <c r="F97" s="102"/>
      <c r="G97" s="102"/>
      <c r="H97" s="102"/>
      <c r="I97" s="104"/>
      <c r="J97" s="104"/>
    </row>
    <row r="98" spans="1:10">
      <c r="A98" s="100"/>
      <c r="E98" s="101"/>
      <c r="F98" s="102"/>
      <c r="G98" s="102"/>
      <c r="H98" s="102"/>
      <c r="I98" s="104"/>
      <c r="J98" s="104"/>
    </row>
    <row r="99" spans="1:10">
      <c r="A99" s="100"/>
      <c r="E99" s="101"/>
      <c r="F99" s="102"/>
      <c r="G99" s="102"/>
      <c r="H99" s="102"/>
      <c r="I99" s="104"/>
      <c r="J99" s="104"/>
    </row>
    <row r="100" spans="1:10">
      <c r="A100" s="100"/>
      <c r="E100" s="101"/>
      <c r="F100" s="102"/>
      <c r="G100" s="102"/>
      <c r="H100" s="102"/>
      <c r="I100" s="104"/>
      <c r="J100" s="104"/>
    </row>
    <row r="101" spans="1:10">
      <c r="A101" s="100"/>
      <c r="E101" s="101"/>
      <c r="F101" s="102"/>
      <c r="G101" s="102"/>
      <c r="H101" s="102"/>
      <c r="I101" s="104"/>
      <c r="J101" s="104"/>
    </row>
    <row r="102" spans="1:10">
      <c r="A102" s="100"/>
      <c r="E102" s="101"/>
      <c r="F102" s="102"/>
      <c r="G102" s="102"/>
      <c r="H102" s="102"/>
      <c r="I102" s="104"/>
      <c r="J102" s="104"/>
    </row>
    <row r="103" spans="1:10">
      <c r="A103" s="100"/>
      <c r="E103" s="101"/>
      <c r="F103" s="102"/>
      <c r="G103" s="102"/>
      <c r="H103" s="102"/>
      <c r="I103" s="104"/>
      <c r="J103" s="104"/>
    </row>
    <row r="104" spans="1:10">
      <c r="A104" s="100"/>
      <c r="E104" s="101"/>
      <c r="F104" s="102"/>
      <c r="G104" s="102"/>
      <c r="H104" s="102"/>
      <c r="I104" s="104"/>
      <c r="J104" s="104"/>
    </row>
    <row r="105" spans="1:10">
      <c r="A105" s="100"/>
      <c r="E105" s="101"/>
      <c r="F105" s="102"/>
      <c r="G105" s="102"/>
      <c r="H105" s="102"/>
      <c r="I105" s="104"/>
      <c r="J105" s="104"/>
    </row>
    <row r="106" spans="1:10">
      <c r="A106" s="100"/>
      <c r="E106" s="101"/>
      <c r="F106" s="102"/>
      <c r="G106" s="102"/>
      <c r="H106" s="102"/>
      <c r="I106" s="104"/>
      <c r="J106" s="104"/>
    </row>
    <row r="107" spans="1:10">
      <c r="A107" s="100"/>
      <c r="E107" s="101"/>
      <c r="F107" s="102"/>
      <c r="G107" s="102"/>
      <c r="H107" s="102"/>
      <c r="I107" s="104"/>
      <c r="J107" s="104"/>
    </row>
    <row r="108" spans="1:10">
      <c r="A108" s="100"/>
      <c r="E108" s="101"/>
      <c r="F108" s="102"/>
      <c r="G108" s="102"/>
      <c r="H108" s="102"/>
      <c r="I108" s="104"/>
      <c r="J108" s="104"/>
    </row>
    <row r="109" spans="1:10">
      <c r="A109" s="100"/>
      <c r="E109" s="101"/>
      <c r="F109" s="102"/>
      <c r="G109" s="102"/>
      <c r="H109" s="102"/>
      <c r="I109" s="104"/>
      <c r="J109" s="104"/>
    </row>
    <row r="110" spans="1:10">
      <c r="A110" s="100"/>
      <c r="E110" s="101"/>
      <c r="F110" s="102"/>
      <c r="G110" s="102"/>
      <c r="H110" s="102"/>
      <c r="I110" s="104"/>
      <c r="J110" s="104"/>
    </row>
    <row r="111" spans="1:10">
      <c r="A111" s="100"/>
      <c r="E111" s="101"/>
      <c r="F111" s="102"/>
      <c r="G111" s="102"/>
      <c r="H111" s="102"/>
      <c r="I111" s="104"/>
      <c r="J111" s="104"/>
    </row>
    <row r="112" spans="1:10">
      <c r="A112" s="100"/>
      <c r="E112" s="101"/>
      <c r="F112" s="102"/>
      <c r="G112" s="102"/>
      <c r="H112" s="102"/>
      <c r="I112" s="104"/>
      <c r="J112" s="104"/>
    </row>
    <row r="113" spans="1:10">
      <c r="A113" s="100"/>
      <c r="E113" s="101"/>
      <c r="F113" s="102"/>
      <c r="G113" s="102"/>
      <c r="H113" s="102"/>
      <c r="I113" s="104"/>
      <c r="J113" s="104"/>
    </row>
    <row r="114" spans="1:10">
      <c r="A114" s="100"/>
      <c r="E114" s="101"/>
      <c r="F114" s="102"/>
      <c r="G114" s="102"/>
      <c r="H114" s="102"/>
      <c r="I114" s="104"/>
      <c r="J114" s="104"/>
    </row>
    <row r="115" spans="1:10">
      <c r="A115" s="100"/>
      <c r="E115" s="101"/>
      <c r="F115" s="102"/>
      <c r="G115" s="102"/>
      <c r="H115" s="102"/>
      <c r="I115" s="104"/>
      <c r="J115" s="104"/>
    </row>
    <row r="116" spans="1:10">
      <c r="A116" s="100"/>
      <c r="E116" s="101"/>
      <c r="F116" s="102"/>
      <c r="G116" s="102"/>
      <c r="H116" s="102"/>
      <c r="I116" s="104"/>
      <c r="J116" s="104"/>
    </row>
    <row r="117" spans="1:10">
      <c r="A117" s="100"/>
      <c r="E117" s="101"/>
      <c r="F117" s="102"/>
      <c r="G117" s="102"/>
      <c r="H117" s="102"/>
      <c r="I117" s="104"/>
      <c r="J117" s="104"/>
    </row>
    <row r="118" spans="1:10">
      <c r="A118" s="100"/>
      <c r="E118" s="101"/>
      <c r="F118" s="102"/>
      <c r="G118" s="102"/>
      <c r="H118" s="102"/>
      <c r="I118" s="104"/>
      <c r="J118" s="104"/>
    </row>
    <row r="119" spans="1:10">
      <c r="A119" s="100"/>
      <c r="E119" s="101"/>
      <c r="F119" s="102"/>
      <c r="G119" s="102"/>
      <c r="H119" s="102"/>
      <c r="I119" s="104"/>
      <c r="J119" s="104"/>
    </row>
    <row r="120" spans="1:10">
      <c r="A120" s="100"/>
      <c r="E120" s="101"/>
      <c r="F120" s="102"/>
      <c r="G120" s="102"/>
      <c r="H120" s="102"/>
      <c r="I120" s="104"/>
      <c r="J120" s="104"/>
    </row>
    <row r="121" spans="1:10">
      <c r="A121" s="100"/>
      <c r="E121" s="101"/>
      <c r="F121" s="102"/>
      <c r="G121" s="102"/>
      <c r="H121" s="102"/>
      <c r="I121" s="104"/>
      <c r="J121" s="104"/>
    </row>
    <row r="122" spans="1:10">
      <c r="A122" s="100"/>
      <c r="E122" s="101"/>
      <c r="F122" s="102"/>
      <c r="G122" s="102"/>
      <c r="H122" s="102"/>
      <c r="I122" s="104"/>
      <c r="J122" s="104"/>
    </row>
    <row r="123" spans="1:10">
      <c r="A123" s="100"/>
      <c r="E123" s="101"/>
      <c r="F123" s="102"/>
      <c r="G123" s="102"/>
      <c r="H123" s="102"/>
      <c r="I123" s="104"/>
      <c r="J123" s="104"/>
    </row>
    <row r="124" spans="1:10">
      <c r="A124" s="100"/>
      <c r="E124" s="101"/>
      <c r="F124" s="102"/>
      <c r="G124" s="102"/>
      <c r="H124" s="102"/>
      <c r="I124" s="104"/>
      <c r="J124" s="104"/>
    </row>
    <row r="125" spans="1:10">
      <c r="A125" s="100"/>
      <c r="E125" s="101"/>
      <c r="F125" s="102"/>
      <c r="G125" s="102"/>
      <c r="H125" s="102"/>
      <c r="I125" s="104"/>
      <c r="J125" s="104"/>
    </row>
    <row r="126" spans="1:10">
      <c r="A126" s="100"/>
      <c r="E126" s="101"/>
      <c r="F126" s="102"/>
      <c r="G126" s="102"/>
      <c r="H126" s="102"/>
      <c r="I126" s="104"/>
      <c r="J126" s="104"/>
    </row>
    <row r="127" spans="1:10">
      <c r="A127" s="100"/>
      <c r="E127" s="101"/>
      <c r="F127" s="102"/>
      <c r="G127" s="102"/>
      <c r="H127" s="102"/>
      <c r="I127" s="104"/>
      <c r="J127" s="104"/>
    </row>
    <row r="128" spans="1:10">
      <c r="A128" s="100"/>
      <c r="E128" s="101"/>
      <c r="F128" s="102"/>
      <c r="G128" s="102"/>
      <c r="H128" s="102"/>
      <c r="I128" s="104"/>
      <c r="J128" s="104"/>
    </row>
    <row r="129" spans="1:10">
      <c r="A129" s="100"/>
      <c r="E129" s="101"/>
      <c r="F129" s="102"/>
      <c r="G129" s="102"/>
      <c r="H129" s="102"/>
      <c r="I129" s="104"/>
      <c r="J129" s="104"/>
    </row>
    <row r="130" spans="1:10">
      <c r="A130" s="100"/>
      <c r="E130" s="101"/>
      <c r="F130" s="102"/>
      <c r="G130" s="102"/>
      <c r="H130" s="102"/>
      <c r="I130" s="104"/>
      <c r="J130" s="104"/>
    </row>
    <row r="131" spans="1:10">
      <c r="A131" s="100"/>
      <c r="E131" s="101"/>
      <c r="F131" s="102"/>
      <c r="G131" s="102"/>
      <c r="H131" s="102"/>
      <c r="I131" s="104"/>
      <c r="J131" s="104"/>
    </row>
    <row r="132" spans="1:10">
      <c r="A132" s="100"/>
      <c r="E132" s="101"/>
      <c r="F132" s="102"/>
      <c r="G132" s="102"/>
      <c r="H132" s="102"/>
      <c r="I132" s="104"/>
      <c r="J132" s="104"/>
    </row>
    <row r="133" spans="1:10">
      <c r="A133" s="100"/>
      <c r="E133" s="101"/>
      <c r="F133" s="102"/>
      <c r="G133" s="102"/>
      <c r="H133" s="102"/>
      <c r="I133" s="104"/>
      <c r="J133" s="104"/>
    </row>
    <row r="134" spans="1:10">
      <c r="A134" s="100"/>
      <c r="E134" s="101"/>
      <c r="F134" s="102"/>
      <c r="G134" s="102"/>
      <c r="H134" s="102"/>
      <c r="I134" s="104"/>
      <c r="J134" s="104"/>
    </row>
    <row r="135" spans="1:10">
      <c r="A135" s="100"/>
      <c r="E135" s="101"/>
      <c r="F135" s="102"/>
      <c r="G135" s="102"/>
      <c r="H135" s="102"/>
      <c r="I135" s="104"/>
      <c r="J135" s="104"/>
    </row>
    <row r="136" spans="1:10">
      <c r="A136" s="100"/>
      <c r="E136" s="101"/>
      <c r="F136" s="102"/>
      <c r="G136" s="102"/>
      <c r="H136" s="102"/>
      <c r="I136" s="104"/>
      <c r="J136" s="104"/>
    </row>
    <row r="137" spans="1:10">
      <c r="A137" s="100"/>
      <c r="E137" s="101"/>
      <c r="F137" s="102"/>
      <c r="G137" s="102"/>
      <c r="H137" s="102"/>
      <c r="I137" s="104"/>
      <c r="J137" s="104"/>
    </row>
    <row r="138" spans="1:10">
      <c r="A138" s="100"/>
      <c r="E138" s="101"/>
      <c r="F138" s="102"/>
      <c r="G138" s="102"/>
      <c r="H138" s="102"/>
      <c r="I138" s="104"/>
      <c r="J138" s="104"/>
    </row>
    <row r="139" spans="1:10">
      <c r="A139" s="100"/>
      <c r="E139" s="101"/>
      <c r="F139" s="102"/>
      <c r="G139" s="102"/>
      <c r="H139" s="102"/>
      <c r="I139" s="104"/>
      <c r="J139" s="104"/>
    </row>
    <row r="140" spans="1:10">
      <c r="A140" s="100"/>
      <c r="E140" s="101"/>
      <c r="F140" s="102"/>
      <c r="G140" s="102"/>
      <c r="H140" s="102"/>
      <c r="I140" s="104"/>
      <c r="J140" s="104"/>
    </row>
    <row r="141" spans="1:10">
      <c r="A141" s="100"/>
      <c r="E141" s="101"/>
      <c r="F141" s="102"/>
      <c r="G141" s="102"/>
      <c r="H141" s="102"/>
      <c r="I141" s="104"/>
      <c r="J141" s="104"/>
    </row>
    <row r="142" spans="1:10">
      <c r="A142" s="100"/>
      <c r="E142" s="101"/>
      <c r="F142" s="102"/>
      <c r="G142" s="102"/>
      <c r="H142" s="102"/>
      <c r="I142" s="104"/>
      <c r="J142" s="104"/>
    </row>
    <row r="143" spans="1:10">
      <c r="A143" s="100"/>
      <c r="E143" s="101"/>
      <c r="F143" s="102"/>
      <c r="G143" s="102"/>
      <c r="H143" s="102"/>
      <c r="I143" s="104"/>
      <c r="J143" s="104"/>
    </row>
    <row r="144" spans="1:10">
      <c r="A144" s="100"/>
      <c r="E144" s="101"/>
      <c r="F144" s="102"/>
      <c r="G144" s="102"/>
      <c r="H144" s="102"/>
      <c r="I144" s="104"/>
      <c r="J144" s="104"/>
    </row>
    <row r="145" spans="1:10">
      <c r="A145" s="100"/>
      <c r="E145" s="101"/>
      <c r="F145" s="102"/>
      <c r="G145" s="102"/>
      <c r="H145" s="102"/>
      <c r="I145" s="104"/>
      <c r="J145" s="104"/>
    </row>
    <row r="146" spans="1:10">
      <c r="A146" s="100"/>
      <c r="E146" s="101"/>
      <c r="F146" s="102"/>
      <c r="G146" s="102"/>
      <c r="H146" s="102"/>
      <c r="I146" s="104"/>
      <c r="J146" s="104"/>
    </row>
    <row r="147" spans="1:10">
      <c r="A147" s="100"/>
      <c r="E147" s="101"/>
      <c r="F147" s="102"/>
      <c r="G147" s="102"/>
      <c r="H147" s="102"/>
      <c r="I147" s="104"/>
      <c r="J147" s="104"/>
    </row>
    <row r="148" spans="1:10">
      <c r="A148" s="100"/>
      <c r="E148" s="101"/>
      <c r="F148" s="102"/>
      <c r="G148" s="102"/>
      <c r="H148" s="102"/>
      <c r="I148" s="104"/>
      <c r="J148" s="104"/>
    </row>
    <row r="149" spans="1:10">
      <c r="A149" s="100"/>
      <c r="E149" s="101"/>
      <c r="F149" s="102"/>
      <c r="G149" s="102"/>
      <c r="H149" s="102"/>
      <c r="I149" s="104"/>
      <c r="J149" s="104"/>
    </row>
    <row r="150" spans="1:10">
      <c r="A150" s="100"/>
      <c r="E150" s="101"/>
      <c r="F150" s="102"/>
      <c r="G150" s="102"/>
      <c r="H150" s="102"/>
      <c r="I150" s="104"/>
      <c r="J150" s="104"/>
    </row>
    <row r="151" spans="1:10">
      <c r="A151" s="100"/>
      <c r="E151" s="101"/>
      <c r="F151" s="102"/>
      <c r="G151" s="102"/>
      <c r="H151" s="102"/>
      <c r="I151" s="104"/>
      <c r="J151" s="104"/>
    </row>
    <row r="152" spans="1:10">
      <c r="A152" s="100"/>
      <c r="E152" s="101"/>
      <c r="F152" s="102"/>
      <c r="G152" s="102"/>
      <c r="H152" s="102"/>
      <c r="I152" s="104"/>
      <c r="J152" s="104"/>
    </row>
    <row r="153" spans="1:10">
      <c r="A153" s="100"/>
      <c r="E153" s="101"/>
      <c r="F153" s="102"/>
      <c r="G153" s="102"/>
      <c r="H153" s="102"/>
      <c r="I153" s="104"/>
      <c r="J153" s="104"/>
    </row>
    <row r="154" spans="1:10">
      <c r="A154" s="100"/>
      <c r="E154" s="101"/>
      <c r="F154" s="102"/>
      <c r="G154" s="102"/>
      <c r="H154" s="102"/>
      <c r="I154" s="104"/>
      <c r="J154" s="104"/>
    </row>
    <row r="155" spans="1:10">
      <c r="A155" s="100"/>
      <c r="E155" s="101"/>
      <c r="F155" s="102"/>
      <c r="G155" s="102"/>
      <c r="H155" s="102"/>
      <c r="I155" s="104"/>
      <c r="J155" s="104"/>
    </row>
    <row r="156" spans="1:10">
      <c r="A156" s="100"/>
      <c r="E156" s="101"/>
      <c r="F156" s="102"/>
      <c r="G156" s="102"/>
      <c r="H156" s="102"/>
      <c r="I156" s="104"/>
      <c r="J156" s="104"/>
    </row>
    <row r="157" spans="1:10">
      <c r="A157" s="100"/>
      <c r="E157" s="101"/>
      <c r="F157" s="102"/>
      <c r="G157" s="102"/>
      <c r="H157" s="102"/>
      <c r="I157" s="104"/>
      <c r="J157" s="104"/>
    </row>
    <row r="158" spans="1:10">
      <c r="A158" s="100"/>
      <c r="E158" s="101"/>
      <c r="F158" s="102"/>
      <c r="G158" s="102"/>
      <c r="H158" s="102"/>
      <c r="I158" s="104"/>
      <c r="J158" s="104"/>
    </row>
    <row r="159" spans="1:10">
      <c r="A159" s="100"/>
      <c r="E159" s="101"/>
      <c r="F159" s="102"/>
      <c r="G159" s="102"/>
      <c r="H159" s="102"/>
      <c r="I159" s="104"/>
      <c r="J159" s="104"/>
    </row>
    <row r="160" spans="1:10">
      <c r="A160" s="100"/>
      <c r="E160" s="101"/>
      <c r="F160" s="102"/>
      <c r="G160" s="102"/>
      <c r="H160" s="102"/>
      <c r="I160" s="104"/>
      <c r="J160" s="104"/>
    </row>
    <row r="161" spans="1:10">
      <c r="A161" s="100"/>
      <c r="E161" s="101"/>
      <c r="F161" s="102"/>
      <c r="G161" s="102"/>
      <c r="H161" s="102"/>
      <c r="I161" s="104"/>
      <c r="J161" s="104"/>
    </row>
    <row r="162" spans="1:10">
      <c r="A162" s="100"/>
      <c r="E162" s="101"/>
      <c r="F162" s="102"/>
      <c r="G162" s="102"/>
      <c r="H162" s="102"/>
      <c r="I162" s="104"/>
      <c r="J162" s="104"/>
    </row>
    <row r="163" spans="1:10">
      <c r="A163" s="100"/>
      <c r="E163" s="101"/>
      <c r="F163" s="102"/>
      <c r="G163" s="102"/>
      <c r="H163" s="102"/>
      <c r="I163" s="104"/>
      <c r="J163" s="104"/>
    </row>
    <row r="164" spans="1:10">
      <c r="A164" s="100"/>
      <c r="E164" s="101"/>
      <c r="F164" s="102"/>
      <c r="G164" s="102"/>
      <c r="H164" s="102"/>
      <c r="I164" s="104"/>
      <c r="J164" s="104"/>
    </row>
    <row r="165" spans="1:10">
      <c r="A165" s="100"/>
      <c r="E165" s="101"/>
      <c r="F165" s="102"/>
      <c r="G165" s="102"/>
      <c r="H165" s="102"/>
      <c r="I165" s="104"/>
      <c r="J165" s="104"/>
    </row>
    <row r="166" spans="1:10">
      <c r="A166" s="100"/>
      <c r="E166" s="101"/>
      <c r="F166" s="102"/>
      <c r="G166" s="102"/>
      <c r="H166" s="102"/>
      <c r="I166" s="104"/>
      <c r="J166" s="104"/>
    </row>
    <row r="167" spans="1:10">
      <c r="A167" s="100"/>
      <c r="E167" s="101"/>
      <c r="F167" s="102"/>
      <c r="G167" s="102"/>
      <c r="H167" s="102"/>
      <c r="I167" s="104"/>
      <c r="J167" s="104"/>
    </row>
    <row r="168" spans="1:10">
      <c r="A168" s="100"/>
      <c r="E168" s="101"/>
      <c r="F168" s="102"/>
      <c r="G168" s="102"/>
      <c r="H168" s="102"/>
      <c r="I168" s="104"/>
      <c r="J168" s="104"/>
    </row>
    <row r="169" spans="1:10">
      <c r="A169" s="100"/>
      <c r="E169" s="101"/>
      <c r="F169" s="102"/>
      <c r="G169" s="102"/>
      <c r="H169" s="102"/>
      <c r="I169" s="104"/>
      <c r="J169" s="104"/>
    </row>
    <row r="170" spans="1:10">
      <c r="A170" s="100"/>
      <c r="E170" s="101"/>
      <c r="F170" s="102"/>
      <c r="G170" s="102"/>
      <c r="H170" s="102"/>
      <c r="I170" s="104"/>
      <c r="J170" s="104"/>
    </row>
    <row r="171" spans="1:10">
      <c r="A171" s="100"/>
      <c r="E171" s="101"/>
      <c r="F171" s="102"/>
      <c r="G171" s="102"/>
      <c r="H171" s="102"/>
      <c r="I171" s="104"/>
      <c r="J171" s="104"/>
    </row>
    <row r="172" spans="1:10">
      <c r="A172" s="100"/>
      <c r="E172" s="101"/>
      <c r="F172" s="102"/>
      <c r="G172" s="102"/>
      <c r="H172" s="102"/>
      <c r="I172" s="104"/>
      <c r="J172" s="104"/>
    </row>
    <row r="173" spans="1:10">
      <c r="A173" s="100"/>
      <c r="E173" s="101"/>
      <c r="F173" s="102"/>
      <c r="G173" s="102"/>
      <c r="H173" s="102"/>
      <c r="I173" s="104"/>
      <c r="J173" s="104"/>
    </row>
    <row r="174" spans="1:10">
      <c r="A174" s="100"/>
      <c r="E174" s="101"/>
      <c r="F174" s="102"/>
      <c r="G174" s="102"/>
      <c r="H174" s="102"/>
      <c r="I174" s="104"/>
      <c r="J174" s="104"/>
    </row>
    <row r="175" spans="1:10">
      <c r="A175" s="100"/>
      <c r="E175" s="101"/>
      <c r="F175" s="102"/>
      <c r="G175" s="102"/>
      <c r="H175" s="102"/>
      <c r="I175" s="104"/>
      <c r="J175" s="104"/>
    </row>
    <row r="176" spans="1:10">
      <c r="A176" s="100"/>
      <c r="E176" s="101"/>
      <c r="F176" s="102"/>
      <c r="G176" s="102"/>
      <c r="H176" s="102"/>
      <c r="I176" s="104"/>
      <c r="J176" s="104"/>
    </row>
    <row r="177" spans="1:10">
      <c r="A177" s="100"/>
      <c r="E177" s="101"/>
      <c r="F177" s="102"/>
      <c r="G177" s="102"/>
      <c r="H177" s="102"/>
      <c r="I177" s="104"/>
      <c r="J177" s="104"/>
    </row>
    <row r="178" spans="1:10">
      <c r="A178" s="100"/>
      <c r="E178" s="101"/>
      <c r="F178" s="102"/>
      <c r="G178" s="102"/>
      <c r="H178" s="102"/>
      <c r="I178" s="104"/>
      <c r="J178" s="104"/>
    </row>
    <row r="179" spans="1:10">
      <c r="A179" s="100"/>
      <c r="E179" s="101"/>
      <c r="F179" s="102"/>
      <c r="G179" s="102"/>
      <c r="H179" s="102"/>
      <c r="I179" s="104"/>
      <c r="J179" s="104"/>
    </row>
    <row r="180" spans="1:10">
      <c r="A180" s="100"/>
      <c r="E180" s="101"/>
      <c r="F180" s="102"/>
      <c r="G180" s="102"/>
      <c r="H180" s="102"/>
      <c r="I180" s="104"/>
      <c r="J180" s="104"/>
    </row>
    <row r="181" spans="1:10">
      <c r="A181" s="100"/>
      <c r="E181" s="101"/>
      <c r="F181" s="102"/>
      <c r="G181" s="102"/>
      <c r="H181" s="102"/>
      <c r="I181" s="104"/>
      <c r="J181" s="104"/>
    </row>
    <row r="182" spans="1:10">
      <c r="A182" s="100"/>
      <c r="E182" s="101"/>
      <c r="F182" s="102"/>
      <c r="G182" s="102"/>
      <c r="H182" s="102"/>
      <c r="I182" s="104"/>
      <c r="J182" s="104"/>
    </row>
    <row r="183" spans="1:10">
      <c r="A183" s="100"/>
      <c r="B183" s="101"/>
      <c r="E183" s="101"/>
    </row>
    <row r="184" spans="1:10">
      <c r="A184" s="100"/>
      <c r="B184" s="101"/>
      <c r="E184" s="101"/>
    </row>
    <row r="185" spans="1:10">
      <c r="A185" s="100"/>
      <c r="B185" s="101"/>
      <c r="E185" s="101"/>
    </row>
    <row r="186" spans="1:10">
      <c r="A186" s="100"/>
      <c r="B186" s="101"/>
      <c r="E186" s="101"/>
    </row>
    <row r="187" spans="1:10">
      <c r="A187" s="100"/>
      <c r="B187" s="101"/>
      <c r="E187" s="101"/>
    </row>
    <row r="188" spans="1:10">
      <c r="A188" s="100"/>
      <c r="B188" s="101"/>
      <c r="E188" s="101"/>
    </row>
    <row r="189" spans="1:10">
      <c r="A189" s="100"/>
      <c r="B189" s="101"/>
      <c r="E189" s="101"/>
    </row>
    <row r="190" spans="1:10">
      <c r="A190" s="100"/>
      <c r="B190" s="101"/>
      <c r="E190" s="101"/>
    </row>
    <row r="191" spans="1:10">
      <c r="A191" s="100"/>
      <c r="B191" s="101"/>
      <c r="E191" s="101"/>
    </row>
    <row r="192" spans="1:10">
      <c r="A192" s="100"/>
      <c r="B192" s="101"/>
      <c r="E192" s="101"/>
    </row>
    <row r="193" spans="1:5">
      <c r="A193" s="100"/>
      <c r="B193" s="101"/>
      <c r="E193" s="101"/>
    </row>
    <row r="194" spans="1:5">
      <c r="A194" s="100"/>
      <c r="B194" s="101"/>
      <c r="E194" s="101"/>
    </row>
    <row r="195" spans="1:5">
      <c r="A195" s="100"/>
      <c r="B195" s="101"/>
      <c r="E195" s="101"/>
    </row>
    <row r="196" spans="1:5">
      <c r="A196" s="100"/>
      <c r="B196" s="101"/>
      <c r="E196" s="101"/>
    </row>
    <row r="197" spans="1:5">
      <c r="A197" s="100"/>
      <c r="B197" s="101"/>
      <c r="E197" s="101"/>
    </row>
    <row r="198" spans="1:5">
      <c r="A198" s="100"/>
      <c r="B198" s="101"/>
      <c r="E198" s="101"/>
    </row>
    <row r="199" spans="1:5">
      <c r="A199" s="100"/>
      <c r="B199" s="101"/>
      <c r="E199" s="101"/>
    </row>
    <row r="200" spans="1:5">
      <c r="A200" s="100"/>
      <c r="B200" s="101"/>
      <c r="E200" s="101"/>
    </row>
    <row r="201" spans="1:5">
      <c r="A201" s="100"/>
      <c r="B201" s="101"/>
      <c r="E201" s="101"/>
    </row>
    <row r="202" spans="1:5">
      <c r="A202" s="100"/>
      <c r="B202" s="101"/>
      <c r="E202" s="101"/>
    </row>
    <row r="203" spans="1:5">
      <c r="A203" s="100"/>
      <c r="B203" s="101"/>
      <c r="E203" s="101"/>
    </row>
    <row r="204" spans="1:5">
      <c r="A204" s="100"/>
      <c r="B204" s="101"/>
      <c r="E204" s="101"/>
    </row>
    <row r="205" spans="1:5">
      <c r="A205" s="100"/>
      <c r="B205" s="101"/>
      <c r="E205" s="101"/>
    </row>
    <row r="206" spans="1:5">
      <c r="A206" s="100"/>
      <c r="B206" s="101"/>
      <c r="E206" s="101"/>
    </row>
    <row r="207" spans="1:5">
      <c r="A207" s="100"/>
      <c r="B207" s="101"/>
      <c r="E207" s="101"/>
    </row>
    <row r="208" spans="1:5">
      <c r="A208" s="100"/>
      <c r="B208" s="101"/>
      <c r="E208" s="101"/>
    </row>
    <row r="209" spans="1:5">
      <c r="A209" s="100"/>
      <c r="B209" s="101"/>
      <c r="E209" s="101"/>
    </row>
    <row r="210" spans="1:5">
      <c r="A210" s="100"/>
      <c r="B210" s="101"/>
      <c r="E210" s="101"/>
    </row>
    <row r="211" spans="1:5">
      <c r="A211" s="100"/>
      <c r="B211" s="101"/>
      <c r="E211" s="101"/>
    </row>
    <row r="212" spans="1:5">
      <c r="A212" s="100"/>
      <c r="B212" s="101"/>
      <c r="E212" s="101"/>
    </row>
    <row r="213" spans="1:5">
      <c r="A213" s="100"/>
      <c r="B213" s="101"/>
      <c r="E213" s="101"/>
    </row>
    <row r="214" spans="1:5">
      <c r="A214" s="100"/>
      <c r="B214" s="101"/>
      <c r="E214" s="101"/>
    </row>
    <row r="215" spans="1:5">
      <c r="A215" s="100"/>
      <c r="B215" s="101"/>
      <c r="E215" s="101"/>
    </row>
    <row r="216" spans="1:5">
      <c r="A216" s="100"/>
      <c r="B216" s="101"/>
      <c r="E216" s="101"/>
    </row>
    <row r="217" spans="1:5">
      <c r="A217" s="100"/>
      <c r="B217" s="101"/>
      <c r="E217" s="101"/>
    </row>
    <row r="218" spans="1:5">
      <c r="A218" s="100"/>
      <c r="B218" s="101"/>
      <c r="E218" s="101"/>
    </row>
    <row r="219" spans="1:5">
      <c r="A219" s="100"/>
      <c r="B219" s="101"/>
      <c r="E219" s="101"/>
    </row>
    <row r="220" spans="1:5">
      <c r="A220" s="100"/>
      <c r="B220" s="101"/>
      <c r="E220" s="101"/>
    </row>
    <row r="221" spans="1:5">
      <c r="A221" s="100"/>
      <c r="B221" s="101"/>
      <c r="E221" s="101"/>
    </row>
    <row r="222" spans="1:5">
      <c r="A222" s="100"/>
      <c r="B222" s="101"/>
      <c r="E222" s="101"/>
    </row>
    <row r="223" spans="1:5">
      <c r="A223" s="100"/>
      <c r="B223" s="101"/>
      <c r="E223" s="101"/>
    </row>
    <row r="224" spans="1:5">
      <c r="A224" s="100"/>
      <c r="B224" s="101"/>
      <c r="E224" s="101"/>
    </row>
    <row r="225" spans="1:5">
      <c r="A225" s="100"/>
      <c r="B225" s="101"/>
      <c r="E225" s="101"/>
    </row>
    <row r="226" spans="1:5">
      <c r="A226" s="100"/>
      <c r="B226" s="101"/>
      <c r="E226" s="101"/>
    </row>
    <row r="227" spans="1:5">
      <c r="A227" s="100"/>
      <c r="B227" s="101"/>
      <c r="E227" s="101"/>
    </row>
    <row r="228" spans="1:5">
      <c r="A228" s="100"/>
      <c r="B228" s="101"/>
      <c r="E228" s="101"/>
    </row>
    <row r="229" spans="1:5">
      <c r="A229" s="100"/>
      <c r="B229" s="101"/>
      <c r="E229" s="101"/>
    </row>
    <row r="230" spans="1:5">
      <c r="A230" s="100"/>
      <c r="B230" s="101"/>
      <c r="E230" s="101"/>
    </row>
    <row r="231" spans="1:5">
      <c r="A231" s="100"/>
      <c r="B231" s="101"/>
      <c r="E231" s="101"/>
    </row>
    <row r="232" spans="1:5">
      <c r="A232" s="100"/>
      <c r="B232" s="101"/>
      <c r="E232" s="101"/>
    </row>
    <row r="233" spans="1:5">
      <c r="A233" s="100"/>
      <c r="B233" s="101"/>
      <c r="E233" s="101"/>
    </row>
    <row r="234" spans="1:5">
      <c r="A234" s="100"/>
      <c r="B234" s="101"/>
      <c r="E234" s="101"/>
    </row>
    <row r="235" spans="1:5">
      <c r="A235" s="100"/>
      <c r="B235" s="101"/>
      <c r="E235" s="101"/>
    </row>
    <row r="236" spans="1:5">
      <c r="A236" s="100"/>
      <c r="B236" s="101"/>
      <c r="E236" s="101"/>
    </row>
    <row r="237" spans="1:5">
      <c r="A237" s="100"/>
      <c r="B237" s="101"/>
      <c r="E237" s="101"/>
    </row>
    <row r="238" spans="1:5">
      <c r="A238" s="100"/>
      <c r="B238" s="101"/>
      <c r="E238" s="101"/>
    </row>
    <row r="239" spans="1:5">
      <c r="A239" s="100"/>
      <c r="B239" s="101"/>
      <c r="E239" s="101"/>
    </row>
    <row r="240" spans="1:5">
      <c r="A240" s="100"/>
      <c r="B240" s="101"/>
      <c r="E240" s="101"/>
    </row>
    <row r="241" spans="1:5">
      <c r="A241" s="100"/>
      <c r="B241" s="101"/>
      <c r="E241" s="101"/>
    </row>
    <row r="242" spans="1:5">
      <c r="A242" s="100"/>
      <c r="B242" s="101"/>
      <c r="E242" s="101"/>
    </row>
    <row r="243" spans="1:5">
      <c r="A243" s="100"/>
      <c r="B243" s="101"/>
      <c r="E243" s="101"/>
    </row>
    <row r="244" spans="1:5">
      <c r="A244" s="100"/>
      <c r="B244" s="101"/>
      <c r="E244" s="101"/>
    </row>
    <row r="245" spans="1:5">
      <c r="A245" s="100"/>
      <c r="B245" s="101"/>
      <c r="E245" s="101"/>
    </row>
    <row r="246" spans="1:5">
      <c r="A246" s="100"/>
      <c r="B246" s="101"/>
      <c r="E246" s="101"/>
    </row>
    <row r="247" spans="1:5">
      <c r="A247" s="100"/>
      <c r="B247" s="101"/>
      <c r="E247" s="101"/>
    </row>
    <row r="248" spans="1:5">
      <c r="A248" s="100"/>
      <c r="B248" s="101"/>
      <c r="E248" s="101"/>
    </row>
    <row r="249" spans="1:5">
      <c r="A249" s="100"/>
      <c r="B249" s="101"/>
      <c r="E249" s="101"/>
    </row>
    <row r="250" spans="1:5">
      <c r="A250" s="100"/>
      <c r="B250" s="101"/>
      <c r="E250" s="101"/>
    </row>
    <row r="251" spans="1:5">
      <c r="A251" s="100"/>
      <c r="B251" s="101"/>
      <c r="E251" s="101"/>
    </row>
    <row r="252" spans="1:5">
      <c r="A252" s="100"/>
      <c r="B252" s="101"/>
      <c r="E252" s="101"/>
    </row>
    <row r="253" spans="1:5">
      <c r="A253" s="100"/>
      <c r="B253" s="101"/>
      <c r="E253" s="101"/>
    </row>
    <row r="254" spans="1:5">
      <c r="A254" s="100"/>
      <c r="B254" s="101"/>
      <c r="E254" s="101"/>
    </row>
    <row r="255" spans="1:5">
      <c r="A255" s="100"/>
      <c r="B255" s="101"/>
      <c r="E255" s="101"/>
    </row>
    <row r="256" spans="1:5">
      <c r="A256" s="100"/>
      <c r="B256" s="101"/>
      <c r="E256" s="101"/>
    </row>
    <row r="257" spans="1:5">
      <c r="A257" s="100"/>
      <c r="B257" s="101"/>
      <c r="E257" s="101"/>
    </row>
    <row r="258" spans="1:5">
      <c r="A258" s="100"/>
      <c r="B258" s="101"/>
      <c r="E258" s="101"/>
    </row>
    <row r="259" spans="1:5">
      <c r="A259" s="100"/>
      <c r="B259" s="101"/>
      <c r="E259" s="101"/>
    </row>
    <row r="260" spans="1:5">
      <c r="A260" s="100"/>
      <c r="B260" s="101"/>
      <c r="E260" s="101"/>
    </row>
    <row r="261" spans="1:5">
      <c r="A261" s="100"/>
      <c r="B261" s="101"/>
      <c r="E261" s="101"/>
    </row>
    <row r="262" spans="1:5">
      <c r="A262" s="100"/>
      <c r="B262" s="101"/>
      <c r="E262" s="101"/>
    </row>
    <row r="263" spans="1:5">
      <c r="A263" s="100"/>
      <c r="B263" s="101"/>
      <c r="E263" s="101"/>
    </row>
    <row r="264" spans="1:5">
      <c r="A264" s="100"/>
      <c r="B264" s="101"/>
      <c r="E264" s="101"/>
    </row>
    <row r="265" spans="1:5">
      <c r="A265" s="100"/>
      <c r="B265" s="101"/>
      <c r="E265" s="101"/>
    </row>
    <row r="266" spans="1:5">
      <c r="A266" s="100"/>
      <c r="B266" s="101"/>
      <c r="E266" s="101"/>
    </row>
    <row r="267" spans="1:5">
      <c r="A267" s="100"/>
      <c r="B267" s="101"/>
      <c r="E267" s="101"/>
    </row>
    <row r="268" spans="1:5">
      <c r="A268" s="100"/>
      <c r="B268" s="101"/>
      <c r="E268" s="101"/>
    </row>
    <row r="269" spans="1:5">
      <c r="A269" s="100"/>
      <c r="B269" s="101"/>
      <c r="E269" s="101"/>
    </row>
    <row r="270" spans="1:5">
      <c r="A270" s="100"/>
      <c r="B270" s="101"/>
      <c r="E270" s="101"/>
    </row>
    <row r="271" spans="1:5">
      <c r="A271" s="100"/>
      <c r="B271" s="101"/>
      <c r="E271" s="101"/>
    </row>
    <row r="272" spans="1:5">
      <c r="A272" s="100"/>
      <c r="B272" s="101"/>
      <c r="E272" s="101"/>
    </row>
    <row r="273" spans="1:5">
      <c r="A273" s="100"/>
      <c r="B273" s="101"/>
      <c r="E273" s="101"/>
    </row>
    <row r="274" spans="1:5">
      <c r="A274" s="100"/>
      <c r="B274" s="101"/>
      <c r="E274" s="101"/>
    </row>
    <row r="275" spans="1:5">
      <c r="A275" s="100"/>
      <c r="B275" s="101"/>
      <c r="E275" s="101"/>
    </row>
    <row r="276" spans="1:5">
      <c r="A276" s="100"/>
      <c r="B276" s="101"/>
      <c r="E276" s="101"/>
    </row>
    <row r="277" spans="1:5">
      <c r="A277" s="100"/>
      <c r="B277" s="101"/>
      <c r="E277" s="101"/>
    </row>
    <row r="278" spans="1:5">
      <c r="A278" s="100"/>
      <c r="B278" s="101"/>
      <c r="E278" s="101"/>
    </row>
    <row r="279" spans="1:5">
      <c r="A279" s="100"/>
      <c r="B279" s="101"/>
      <c r="E279" s="101"/>
    </row>
    <row r="280" spans="1:5">
      <c r="A280" s="100"/>
      <c r="B280" s="101"/>
      <c r="E280" s="101"/>
    </row>
    <row r="281" spans="1:5">
      <c r="A281" s="100"/>
      <c r="B281" s="101"/>
      <c r="E281" s="101"/>
    </row>
    <row r="282" spans="1:5">
      <c r="A282" s="100"/>
      <c r="B282" s="101"/>
      <c r="E282" s="101"/>
    </row>
    <row r="283" spans="1:5">
      <c r="A283" s="100"/>
      <c r="B283" s="101"/>
      <c r="E283" s="101"/>
    </row>
    <row r="284" spans="1:5">
      <c r="A284" s="100"/>
      <c r="B284" s="101"/>
      <c r="E284" s="101"/>
    </row>
    <row r="285" spans="1:5">
      <c r="A285" s="100"/>
      <c r="B285" s="101"/>
      <c r="E285" s="101"/>
    </row>
    <row r="286" spans="1:5">
      <c r="A286" s="100"/>
      <c r="B286" s="101"/>
      <c r="E286" s="101"/>
    </row>
    <row r="287" spans="1:5">
      <c r="A287" s="100"/>
      <c r="B287" s="101"/>
      <c r="E287" s="101"/>
    </row>
    <row r="288" spans="1:5">
      <c r="A288" s="100"/>
      <c r="B288" s="101"/>
      <c r="E288" s="101"/>
    </row>
    <row r="289" spans="1:5">
      <c r="A289" s="100"/>
      <c r="B289" s="101"/>
      <c r="E289" s="101"/>
    </row>
    <row r="290" spans="1:5">
      <c r="A290" s="100"/>
      <c r="B290" s="101"/>
      <c r="E290" s="101"/>
    </row>
    <row r="291" spans="1:5">
      <c r="A291" s="100"/>
      <c r="B291" s="101"/>
      <c r="E291" s="101"/>
    </row>
    <row r="292" spans="1:5">
      <c r="A292" s="100"/>
      <c r="B292" s="101"/>
      <c r="E292" s="101"/>
    </row>
    <row r="293" spans="1:5">
      <c r="A293" s="100"/>
      <c r="B293" s="101"/>
      <c r="E293" s="101"/>
    </row>
    <row r="294" spans="1:5">
      <c r="A294" s="100"/>
      <c r="B294" s="101"/>
      <c r="E294" s="101"/>
    </row>
    <row r="295" spans="1:5">
      <c r="A295" s="100"/>
      <c r="B295" s="101"/>
      <c r="E295" s="101"/>
    </row>
    <row r="296" spans="1:5">
      <c r="A296" s="100"/>
      <c r="B296" s="101"/>
      <c r="E296" s="101"/>
    </row>
    <row r="297" spans="1:5">
      <c r="A297" s="100"/>
      <c r="B297" s="101"/>
      <c r="E297" s="101"/>
    </row>
    <row r="298" spans="1:5">
      <c r="A298" s="100"/>
      <c r="B298" s="101"/>
      <c r="E298" s="101"/>
    </row>
    <row r="299" spans="1:5">
      <c r="A299" s="100"/>
      <c r="B299" s="101"/>
      <c r="E299" s="101"/>
    </row>
    <row r="300" spans="1:5">
      <c r="A300" s="100"/>
      <c r="B300" s="101"/>
      <c r="E300" s="101"/>
    </row>
    <row r="301" spans="1:5">
      <c r="A301" s="100"/>
      <c r="B301" s="101"/>
      <c r="E301" s="101"/>
    </row>
    <row r="302" spans="1:5">
      <c r="A302" s="100"/>
      <c r="B302" s="101"/>
      <c r="E302" s="101"/>
    </row>
    <row r="303" spans="1:5">
      <c r="A303" s="100"/>
      <c r="B303" s="101"/>
      <c r="E303" s="101"/>
    </row>
    <row r="304" spans="1:5">
      <c r="A304" s="100"/>
      <c r="B304" s="101"/>
      <c r="E304" s="101"/>
    </row>
    <row r="305" spans="1:5">
      <c r="A305" s="100"/>
      <c r="B305" s="101"/>
      <c r="E305" s="101"/>
    </row>
    <row r="306" spans="1:5">
      <c r="A306" s="100"/>
      <c r="B306" s="101"/>
      <c r="E306" s="101"/>
    </row>
    <row r="307" spans="1:5">
      <c r="A307" s="100"/>
      <c r="B307" s="101"/>
      <c r="E307" s="101"/>
    </row>
    <row r="308" spans="1:5">
      <c r="A308" s="100"/>
      <c r="B308" s="101"/>
      <c r="E308" s="101"/>
    </row>
    <row r="309" spans="1:5">
      <c r="A309" s="100"/>
      <c r="B309" s="101"/>
      <c r="E309" s="101"/>
    </row>
    <row r="310" spans="1:5">
      <c r="A310" s="100"/>
      <c r="B310" s="101"/>
      <c r="E310" s="101"/>
    </row>
    <row r="311" spans="1:5">
      <c r="A311" s="100"/>
      <c r="B311" s="101"/>
      <c r="E311" s="101"/>
    </row>
    <row r="312" spans="1:5">
      <c r="A312" s="100"/>
      <c r="B312" s="101"/>
      <c r="E312" s="101"/>
    </row>
    <row r="313" spans="1:5">
      <c r="A313" s="100"/>
      <c r="B313" s="101"/>
      <c r="E313" s="101"/>
    </row>
    <row r="314" spans="1:5">
      <c r="A314" s="100"/>
      <c r="B314" s="101"/>
      <c r="E314" s="101"/>
    </row>
    <row r="315" spans="1:5">
      <c r="A315" s="100"/>
      <c r="B315" s="101"/>
      <c r="E315" s="101"/>
    </row>
    <row r="316" spans="1:5">
      <c r="A316" s="100"/>
      <c r="B316" s="101"/>
      <c r="E316" s="101"/>
    </row>
    <row r="317" spans="1:5">
      <c r="A317" s="100"/>
      <c r="B317" s="101"/>
      <c r="E317" s="101"/>
    </row>
    <row r="318" spans="1:5">
      <c r="A318" s="100"/>
      <c r="B318" s="101"/>
      <c r="E318" s="101"/>
    </row>
    <row r="319" spans="1:5">
      <c r="A319" s="100"/>
      <c r="B319" s="101"/>
      <c r="E319" s="101"/>
    </row>
    <row r="320" spans="1:5">
      <c r="A320" s="100"/>
      <c r="B320" s="101"/>
      <c r="E320" s="101"/>
    </row>
    <row r="321" spans="1:5">
      <c r="A321" s="100"/>
      <c r="B321" s="101"/>
      <c r="E321" s="101"/>
    </row>
    <row r="322" spans="1:5">
      <c r="A322" s="100"/>
      <c r="B322" s="101"/>
      <c r="E322" s="101"/>
    </row>
    <row r="323" spans="1:5">
      <c r="A323" s="100"/>
      <c r="B323" s="101"/>
      <c r="E323" s="101"/>
    </row>
    <row r="324" spans="1:5">
      <c r="A324" s="100"/>
      <c r="B324" s="101"/>
      <c r="E324" s="101"/>
    </row>
    <row r="325" spans="1:5">
      <c r="A325" s="100"/>
      <c r="B325" s="101"/>
      <c r="E325" s="101"/>
    </row>
    <row r="326" spans="1:5">
      <c r="A326" s="100"/>
      <c r="B326" s="101"/>
      <c r="E326" s="101"/>
    </row>
    <row r="327" spans="1:5">
      <c r="A327" s="100"/>
      <c r="B327" s="101"/>
      <c r="E327" s="101"/>
    </row>
    <row r="328" spans="1:5">
      <c r="A328" s="100"/>
      <c r="B328" s="101"/>
      <c r="E328" s="101"/>
    </row>
    <row r="329" spans="1:5">
      <c r="A329" s="100"/>
      <c r="B329" s="101"/>
      <c r="E329" s="101"/>
    </row>
    <row r="330" spans="1:5">
      <c r="A330" s="100"/>
      <c r="B330" s="101"/>
      <c r="E330" s="101"/>
    </row>
    <row r="331" spans="1:5">
      <c r="A331" s="100"/>
      <c r="B331" s="101"/>
      <c r="E331" s="101"/>
    </row>
    <row r="332" spans="1:5">
      <c r="A332" s="100"/>
      <c r="B332" s="101"/>
      <c r="E332" s="101"/>
    </row>
    <row r="333" spans="1:5">
      <c r="A333" s="100"/>
      <c r="B333" s="101"/>
      <c r="E333" s="101"/>
    </row>
    <row r="334" spans="1:5">
      <c r="A334" s="100"/>
      <c r="B334" s="101"/>
      <c r="E334" s="101"/>
    </row>
    <row r="335" spans="1:5">
      <c r="A335" s="100"/>
      <c r="B335" s="101"/>
      <c r="E335" s="101"/>
    </row>
    <row r="336" spans="1:5">
      <c r="A336" s="100"/>
      <c r="B336" s="101"/>
      <c r="E336" s="101"/>
    </row>
    <row r="337" spans="1:5">
      <c r="A337" s="100"/>
      <c r="B337" s="101"/>
      <c r="E337" s="101"/>
    </row>
    <row r="338" spans="1:5">
      <c r="A338" s="100"/>
      <c r="B338" s="101"/>
      <c r="E338" s="101"/>
    </row>
    <row r="339" spans="1:5">
      <c r="A339" s="100"/>
      <c r="B339" s="101"/>
      <c r="E339" s="101"/>
    </row>
    <row r="340" spans="1:5">
      <c r="A340" s="100"/>
      <c r="B340" s="101"/>
      <c r="E340" s="101"/>
    </row>
    <row r="341" spans="1:5">
      <c r="A341" s="100"/>
      <c r="B341" s="101"/>
      <c r="E341" s="101"/>
    </row>
    <row r="342" spans="1:5">
      <c r="A342" s="100"/>
      <c r="B342" s="101"/>
      <c r="E342" s="101"/>
    </row>
    <row r="343" spans="1:5">
      <c r="A343" s="100"/>
      <c r="B343" s="101"/>
      <c r="E343" s="101"/>
    </row>
    <row r="344" spans="1:5">
      <c r="A344" s="100"/>
      <c r="B344" s="101"/>
      <c r="E344" s="101"/>
    </row>
    <row r="345" spans="1:5">
      <c r="A345" s="100"/>
      <c r="B345" s="101"/>
      <c r="E345" s="101"/>
    </row>
    <row r="346" spans="1:5">
      <c r="A346" s="100"/>
      <c r="B346" s="101"/>
      <c r="E346" s="101"/>
    </row>
    <row r="347" spans="1:5">
      <c r="A347" s="100"/>
      <c r="B347" s="101"/>
      <c r="E347" s="101"/>
    </row>
    <row r="348" spans="1:5">
      <c r="A348" s="100"/>
      <c r="B348" s="101"/>
      <c r="E348" s="101"/>
    </row>
    <row r="349" spans="1:5">
      <c r="A349" s="100"/>
      <c r="B349" s="101"/>
      <c r="E349" s="101"/>
    </row>
    <row r="350" spans="1:5">
      <c r="A350" s="100"/>
      <c r="B350" s="101"/>
      <c r="E350" s="101"/>
    </row>
    <row r="351" spans="1:5">
      <c r="A351" s="100"/>
      <c r="B351" s="101"/>
      <c r="E351" s="101"/>
    </row>
    <row r="352" spans="1:5">
      <c r="A352" s="100"/>
      <c r="B352" s="101"/>
      <c r="E352" s="101"/>
    </row>
    <row r="353" spans="1:5">
      <c r="A353" s="100"/>
      <c r="B353" s="101"/>
      <c r="E353" s="101"/>
    </row>
    <row r="354" spans="1:5">
      <c r="A354" s="100"/>
      <c r="B354" s="101"/>
      <c r="E354" s="101"/>
    </row>
    <row r="355" spans="1:5">
      <c r="A355" s="100"/>
      <c r="B355" s="101"/>
      <c r="E355" s="101"/>
    </row>
    <row r="356" spans="1:5">
      <c r="A356" s="100"/>
      <c r="B356" s="101"/>
      <c r="E356" s="101"/>
    </row>
    <row r="357" spans="1:5">
      <c r="A357" s="100"/>
      <c r="B357" s="101"/>
      <c r="E357" s="101"/>
    </row>
    <row r="358" spans="1:5">
      <c r="A358" s="100"/>
      <c r="B358" s="101"/>
      <c r="E358" s="101"/>
    </row>
    <row r="359" spans="1:5">
      <c r="A359" s="100"/>
      <c r="B359" s="101"/>
      <c r="E359" s="101"/>
    </row>
    <row r="360" spans="1:5">
      <c r="A360" s="100"/>
      <c r="B360" s="101"/>
      <c r="E360" s="101"/>
    </row>
    <row r="361" spans="1:5">
      <c r="A361" s="100"/>
      <c r="B361" s="101"/>
      <c r="E361" s="101"/>
    </row>
    <row r="362" spans="1:5">
      <c r="A362" s="100"/>
      <c r="B362" s="101"/>
      <c r="E362" s="101"/>
    </row>
    <row r="363" spans="1:5">
      <c r="A363" s="100"/>
      <c r="B363" s="101"/>
      <c r="E363" s="101"/>
    </row>
    <row r="364" spans="1:5">
      <c r="A364" s="100"/>
      <c r="B364" s="101"/>
      <c r="E364" s="101"/>
    </row>
    <row r="365" spans="1:5">
      <c r="A365" s="100"/>
      <c r="B365" s="101"/>
      <c r="E365" s="101"/>
    </row>
    <row r="366" spans="1:5">
      <c r="A366" s="100"/>
      <c r="B366" s="101"/>
      <c r="E366" s="101"/>
    </row>
    <row r="367" spans="1:5">
      <c r="A367" s="100"/>
      <c r="B367" s="101"/>
      <c r="E367" s="101"/>
    </row>
    <row r="368" spans="1:5">
      <c r="A368" s="100"/>
      <c r="B368" s="101"/>
      <c r="E368" s="101"/>
    </row>
    <row r="369" spans="1:5">
      <c r="A369" s="100"/>
      <c r="B369" s="101"/>
      <c r="E369" s="101"/>
    </row>
    <row r="370" spans="1:5">
      <c r="A370" s="100"/>
      <c r="B370" s="101"/>
      <c r="E370" s="101"/>
    </row>
    <row r="371" spans="1:5">
      <c r="A371" s="100"/>
      <c r="B371" s="101"/>
      <c r="E371" s="101"/>
    </row>
    <row r="372" spans="1:5">
      <c r="A372" s="100"/>
      <c r="B372" s="101"/>
      <c r="E372" s="101"/>
    </row>
    <row r="373" spans="1:5">
      <c r="A373" s="100"/>
      <c r="B373" s="101"/>
      <c r="E373" s="101"/>
    </row>
    <row r="374" spans="1:5">
      <c r="A374" s="100"/>
      <c r="B374" s="101"/>
      <c r="E374" s="101"/>
    </row>
    <row r="375" spans="1:5">
      <c r="A375" s="100"/>
      <c r="B375" s="101"/>
      <c r="E375" s="101"/>
    </row>
    <row r="376" spans="1:5">
      <c r="A376" s="100"/>
      <c r="B376" s="101"/>
      <c r="E376" s="101"/>
    </row>
    <row r="377" spans="1:5">
      <c r="A377" s="100"/>
      <c r="B377" s="101"/>
      <c r="E377" s="101"/>
    </row>
    <row r="378" spans="1:5">
      <c r="A378" s="100"/>
      <c r="B378" s="101"/>
      <c r="E378" s="101"/>
    </row>
    <row r="379" spans="1:5">
      <c r="A379" s="100"/>
      <c r="B379" s="101"/>
      <c r="E379" s="101"/>
    </row>
    <row r="380" spans="1:5">
      <c r="A380" s="100"/>
      <c r="B380" s="101"/>
      <c r="E380" s="101"/>
    </row>
    <row r="381" spans="1:5">
      <c r="A381" s="100"/>
      <c r="B381" s="101"/>
      <c r="E381" s="101"/>
    </row>
    <row r="382" spans="1:5">
      <c r="A382" s="100"/>
      <c r="B382" s="101"/>
      <c r="E382" s="101"/>
    </row>
    <row r="383" spans="1:5">
      <c r="A383" s="100"/>
      <c r="B383" s="101"/>
      <c r="E383" s="101"/>
    </row>
    <row r="384" spans="1:5">
      <c r="A384" s="100"/>
      <c r="B384" s="101"/>
      <c r="E384" s="101"/>
    </row>
    <row r="385" spans="1:5">
      <c r="A385" s="100"/>
      <c r="B385" s="101"/>
      <c r="E385" s="101"/>
    </row>
    <row r="386" spans="1:5">
      <c r="A386" s="100"/>
      <c r="B386" s="101"/>
      <c r="E386" s="101"/>
    </row>
    <row r="387" spans="1:5">
      <c r="A387" s="100"/>
      <c r="B387" s="101"/>
      <c r="E387" s="101"/>
    </row>
    <row r="388" spans="1:5">
      <c r="A388" s="100"/>
      <c r="B388" s="101"/>
      <c r="E388" s="101"/>
    </row>
    <row r="389" spans="1:5">
      <c r="A389" s="100"/>
      <c r="B389" s="101"/>
      <c r="E389" s="101"/>
    </row>
    <row r="390" spans="1:5">
      <c r="A390" s="100"/>
      <c r="B390" s="101"/>
      <c r="E390" s="101"/>
    </row>
    <row r="391" spans="1:5">
      <c r="A391" s="100"/>
      <c r="B391" s="101"/>
      <c r="E391" s="101"/>
    </row>
    <row r="392" spans="1:5">
      <c r="A392" s="100"/>
      <c r="B392" s="101"/>
      <c r="E392" s="101"/>
    </row>
    <row r="393" spans="1:5">
      <c r="A393" s="100"/>
      <c r="B393" s="101"/>
      <c r="E393" s="101"/>
    </row>
    <row r="394" spans="1:5">
      <c r="A394" s="100"/>
      <c r="B394" s="101"/>
      <c r="E394" s="101"/>
    </row>
    <row r="395" spans="1:5">
      <c r="A395" s="100"/>
      <c r="B395" s="101"/>
      <c r="E395" s="101"/>
    </row>
    <row r="396" spans="1:5">
      <c r="A396" s="100"/>
      <c r="B396" s="101"/>
      <c r="E396" s="101"/>
    </row>
    <row r="397" spans="1:5">
      <c r="A397" s="100"/>
      <c r="B397" s="101"/>
      <c r="E397" s="101"/>
    </row>
    <row r="398" spans="1:5">
      <c r="A398" s="100"/>
      <c r="B398" s="101"/>
      <c r="E398" s="101"/>
    </row>
    <row r="399" spans="1:5">
      <c r="A399" s="100"/>
      <c r="B399" s="101"/>
      <c r="E399" s="101"/>
    </row>
    <row r="400" spans="1:5">
      <c r="A400" s="100"/>
      <c r="B400" s="101"/>
      <c r="E400" s="101"/>
    </row>
    <row r="401" spans="1:5">
      <c r="A401" s="100"/>
      <c r="B401" s="101"/>
      <c r="E401" s="101"/>
    </row>
    <row r="402" spans="1:5">
      <c r="A402" s="100"/>
      <c r="B402" s="101"/>
      <c r="E402" s="101"/>
    </row>
    <row r="403" spans="1:5">
      <c r="A403" s="100"/>
      <c r="B403" s="101"/>
      <c r="E403" s="101"/>
    </row>
    <row r="404" spans="1:5">
      <c r="A404" s="100"/>
      <c r="B404" s="101"/>
      <c r="E404" s="101"/>
    </row>
    <row r="405" spans="1:5">
      <c r="A405" s="100"/>
      <c r="B405" s="101"/>
      <c r="E405" s="101"/>
    </row>
    <row r="406" spans="1:5">
      <c r="A406" s="100"/>
      <c r="B406" s="101"/>
      <c r="E406" s="101"/>
    </row>
    <row r="407" spans="1:5">
      <c r="A407" s="100"/>
      <c r="B407" s="101"/>
      <c r="E407" s="101"/>
    </row>
    <row r="408" spans="1:5">
      <c r="A408" s="100"/>
      <c r="B408" s="101"/>
      <c r="E408" s="101"/>
    </row>
    <row r="409" spans="1:5">
      <c r="A409" s="100"/>
      <c r="B409" s="101"/>
      <c r="E409" s="101"/>
    </row>
    <row r="410" spans="1:5">
      <c r="A410" s="100"/>
      <c r="B410" s="101"/>
      <c r="E410" s="101"/>
    </row>
    <row r="411" spans="1:5">
      <c r="A411" s="100"/>
      <c r="B411" s="101"/>
      <c r="E411" s="101"/>
    </row>
    <row r="412" spans="1:5">
      <c r="A412" s="100"/>
      <c r="B412" s="101"/>
      <c r="E412" s="101"/>
    </row>
    <row r="413" spans="1:5">
      <c r="A413" s="100"/>
      <c r="B413" s="101"/>
      <c r="E413" s="101"/>
    </row>
    <row r="414" spans="1:5">
      <c r="A414" s="100"/>
      <c r="B414" s="101"/>
      <c r="E414" s="101"/>
    </row>
    <row r="415" spans="1:5">
      <c r="A415" s="100"/>
      <c r="B415" s="101"/>
      <c r="E415" s="101"/>
    </row>
    <row r="416" spans="1:5">
      <c r="A416" s="100"/>
      <c r="B416" s="101"/>
      <c r="E416" s="101"/>
    </row>
    <row r="417" spans="1:5">
      <c r="A417" s="100"/>
      <c r="B417" s="101"/>
      <c r="E417" s="101"/>
    </row>
    <row r="418" spans="1:5">
      <c r="A418" s="100"/>
      <c r="B418" s="101"/>
      <c r="E418" s="101"/>
    </row>
    <row r="419" spans="1:5">
      <c r="A419" s="100"/>
      <c r="B419" s="101"/>
      <c r="E419" s="101"/>
    </row>
    <row r="420" spans="1:5">
      <c r="A420" s="100"/>
      <c r="B420" s="101"/>
      <c r="E420" s="101"/>
    </row>
    <row r="421" spans="1:5">
      <c r="A421" s="101"/>
      <c r="B421" s="101"/>
      <c r="E421" s="101"/>
    </row>
    <row r="422" spans="1:5">
      <c r="A422" s="101"/>
      <c r="B422" s="101"/>
      <c r="E422" s="101"/>
    </row>
    <row r="423" spans="1:5">
      <c r="A423" s="101"/>
      <c r="B423" s="101"/>
      <c r="E423" s="101"/>
    </row>
    <row r="424" spans="1:5">
      <c r="A424" s="101"/>
      <c r="B424" s="101"/>
      <c r="E424" s="101"/>
    </row>
    <row r="425" spans="1:5">
      <c r="A425" s="101"/>
      <c r="B425" s="101"/>
      <c r="E425" s="101"/>
    </row>
    <row r="426" spans="1:5">
      <c r="A426" s="101"/>
      <c r="B426" s="101"/>
      <c r="E426" s="101"/>
    </row>
    <row r="427" spans="1:5">
      <c r="A427" s="101"/>
      <c r="B427" s="101"/>
      <c r="E427" s="101"/>
    </row>
    <row r="428" spans="1:5">
      <c r="A428" s="101"/>
      <c r="B428" s="101"/>
      <c r="E428" s="101"/>
    </row>
    <row r="429" spans="1:5">
      <c r="A429" s="101"/>
      <c r="B429" s="101"/>
      <c r="E429" s="101"/>
    </row>
    <row r="430" spans="1:5">
      <c r="A430" s="101"/>
      <c r="B430" s="101"/>
      <c r="E430" s="101"/>
    </row>
    <row r="431" spans="1:5">
      <c r="A431" s="101"/>
      <c r="B431" s="101"/>
      <c r="E431" s="101"/>
    </row>
    <row r="432" spans="1:5">
      <c r="A432" s="101"/>
      <c r="B432" s="101"/>
      <c r="E432" s="101"/>
    </row>
    <row r="433" spans="1:5">
      <c r="A433" s="101"/>
      <c r="B433" s="101"/>
      <c r="E433" s="101"/>
    </row>
    <row r="434" spans="1:5">
      <c r="A434" s="101"/>
      <c r="B434" s="101"/>
      <c r="E434" s="101"/>
    </row>
    <row r="435" spans="1:5">
      <c r="A435" s="101"/>
      <c r="B435" s="101"/>
      <c r="E435" s="101"/>
    </row>
    <row r="436" spans="1:5">
      <c r="A436" s="101"/>
      <c r="B436" s="101"/>
      <c r="E436" s="101"/>
    </row>
    <row r="437" spans="1:5">
      <c r="A437" s="101"/>
      <c r="B437" s="101"/>
      <c r="E437" s="101"/>
    </row>
    <row r="438" spans="1:5">
      <c r="A438" s="101"/>
      <c r="B438" s="101"/>
      <c r="E438" s="101"/>
    </row>
    <row r="439" spans="1:5">
      <c r="A439" s="101"/>
      <c r="B439" s="101"/>
      <c r="E439" s="101"/>
    </row>
    <row r="440" spans="1:5">
      <c r="A440" s="101"/>
      <c r="B440" s="101"/>
      <c r="E440" s="101"/>
    </row>
    <row r="441" spans="1:5">
      <c r="A441" s="101"/>
      <c r="B441" s="101"/>
      <c r="E441" s="101"/>
    </row>
    <row r="442" spans="1:5">
      <c r="A442" s="101"/>
      <c r="B442" s="101"/>
      <c r="E442" s="101"/>
    </row>
    <row r="443" spans="1:5">
      <c r="A443" s="101"/>
      <c r="B443" s="101"/>
      <c r="E443" s="101"/>
    </row>
    <row r="444" spans="1:5">
      <c r="A444" s="101"/>
      <c r="B444" s="101"/>
      <c r="E444" s="101"/>
    </row>
    <row r="445" spans="1:5">
      <c r="A445" s="101"/>
      <c r="B445" s="101"/>
      <c r="E445" s="101"/>
    </row>
    <row r="446" spans="1:5">
      <c r="A446" s="101"/>
      <c r="B446" s="101"/>
      <c r="E446" s="101"/>
    </row>
    <row r="447" spans="1:5">
      <c r="A447" s="101"/>
      <c r="B447" s="101"/>
      <c r="E447" s="101"/>
    </row>
    <row r="448" spans="1:5">
      <c r="A448" s="101"/>
      <c r="B448" s="101"/>
      <c r="E448" s="101"/>
    </row>
    <row r="449" spans="1:5">
      <c r="A449" s="101"/>
      <c r="B449" s="101"/>
      <c r="E449" s="101"/>
    </row>
    <row r="450" spans="1:5">
      <c r="A450" s="101"/>
      <c r="B450" s="101"/>
      <c r="E450" s="101"/>
    </row>
    <row r="451" spans="1:5">
      <c r="A451" s="101"/>
      <c r="B451" s="101"/>
      <c r="E451" s="101"/>
    </row>
    <row r="452" spans="1:5">
      <c r="A452" s="101"/>
      <c r="B452" s="101"/>
      <c r="E452" s="101"/>
    </row>
    <row r="453" spans="1:5">
      <c r="A453" s="101"/>
      <c r="B453" s="101"/>
      <c r="E453" s="101"/>
    </row>
    <row r="454" spans="1:5">
      <c r="A454" s="101"/>
      <c r="B454" s="101"/>
      <c r="E454" s="101"/>
    </row>
    <row r="455" spans="1:5">
      <c r="A455" s="101"/>
      <c r="B455" s="101"/>
      <c r="E455" s="101"/>
    </row>
    <row r="456" spans="1:5">
      <c r="A456" s="101"/>
      <c r="B456" s="101"/>
      <c r="E456" s="101"/>
    </row>
    <row r="457" spans="1:5">
      <c r="A457" s="101"/>
      <c r="B457" s="101"/>
      <c r="E457" s="101"/>
    </row>
    <row r="458" spans="1:5">
      <c r="A458" s="101"/>
      <c r="B458" s="101"/>
      <c r="E458" s="101"/>
    </row>
    <row r="459" spans="1:5">
      <c r="A459" s="101"/>
      <c r="B459" s="101"/>
      <c r="E459" s="101"/>
    </row>
    <row r="460" spans="1:5">
      <c r="A460" s="101"/>
      <c r="B460" s="101"/>
      <c r="E460" s="101"/>
    </row>
    <row r="461" spans="1:5">
      <c r="A461" s="101"/>
      <c r="B461" s="101"/>
      <c r="E461" s="101"/>
    </row>
    <row r="462" spans="1:5">
      <c r="A462" s="101"/>
      <c r="B462" s="101"/>
      <c r="E462" s="101"/>
    </row>
    <row r="463" spans="1:5">
      <c r="A463" s="101"/>
      <c r="B463" s="101"/>
      <c r="E463" s="101"/>
    </row>
    <row r="464" spans="1:5">
      <c r="A464" s="101"/>
      <c r="B464" s="101"/>
      <c r="E464" s="101"/>
    </row>
    <row r="465" spans="1:5">
      <c r="A465" s="101"/>
      <c r="B465" s="101"/>
      <c r="E465" s="101"/>
    </row>
    <row r="466" spans="1:5">
      <c r="A466" s="101"/>
      <c r="B466" s="101"/>
      <c r="E466" s="101"/>
    </row>
    <row r="467" spans="1:5">
      <c r="A467" s="101"/>
      <c r="B467" s="101"/>
      <c r="E467" s="101"/>
    </row>
    <row r="468" spans="1:5">
      <c r="A468" s="101"/>
      <c r="B468" s="101"/>
      <c r="E468" s="101"/>
    </row>
    <row r="469" spans="1:5">
      <c r="A469" s="101"/>
      <c r="B469" s="101"/>
      <c r="E469" s="101"/>
    </row>
    <row r="470" spans="1:5">
      <c r="A470" s="101"/>
      <c r="B470" s="101"/>
      <c r="E470" s="101"/>
    </row>
    <row r="471" spans="1:5">
      <c r="A471" s="101"/>
      <c r="B471" s="101"/>
      <c r="E471" s="101"/>
    </row>
    <row r="472" spans="1:5">
      <c r="A472" s="101"/>
      <c r="B472" s="101"/>
      <c r="E472" s="101"/>
    </row>
    <row r="473" spans="1:5">
      <c r="A473" s="101"/>
      <c r="B473" s="101"/>
      <c r="E473" s="101"/>
    </row>
    <row r="474" spans="1:5">
      <c r="A474" s="101"/>
      <c r="B474" s="101"/>
      <c r="E474" s="101"/>
    </row>
    <row r="475" spans="1:5">
      <c r="A475" s="101"/>
      <c r="B475" s="101"/>
      <c r="E475" s="101"/>
    </row>
    <row r="476" spans="1:5">
      <c r="A476" s="101"/>
      <c r="B476" s="101"/>
      <c r="E476" s="101"/>
    </row>
    <row r="477" spans="1:5">
      <c r="A477" s="101"/>
      <c r="B477" s="101"/>
      <c r="E477" s="101"/>
    </row>
    <row r="478" spans="1:5">
      <c r="A478" s="101"/>
      <c r="B478" s="101"/>
      <c r="E478" s="101"/>
    </row>
    <row r="479" spans="1:5">
      <c r="A479" s="101"/>
      <c r="B479" s="101"/>
      <c r="E479" s="101"/>
    </row>
    <row r="480" spans="1:5">
      <c r="A480" s="101"/>
      <c r="B480" s="101"/>
      <c r="E480" s="101"/>
    </row>
    <row r="481" spans="1:5">
      <c r="A481" s="101"/>
      <c r="B481" s="101"/>
      <c r="E481" s="101"/>
    </row>
    <row r="482" spans="1:5">
      <c r="A482" s="101"/>
      <c r="B482" s="101"/>
      <c r="E482" s="101"/>
    </row>
    <row r="483" spans="1:5">
      <c r="A483" s="101"/>
      <c r="B483" s="101"/>
      <c r="E483" s="101"/>
    </row>
    <row r="484" spans="1:5">
      <c r="A484" s="101"/>
      <c r="B484" s="101"/>
      <c r="E484" s="101"/>
    </row>
    <row r="485" spans="1:5">
      <c r="A485" s="101"/>
      <c r="B485" s="101"/>
      <c r="E485" s="101"/>
    </row>
    <row r="486" spans="1:5">
      <c r="A486" s="101"/>
      <c r="B486" s="101"/>
      <c r="E486" s="101"/>
    </row>
    <row r="487" spans="1:5">
      <c r="A487" s="101"/>
      <c r="B487" s="101"/>
      <c r="E487" s="101"/>
    </row>
    <row r="488" spans="1:5">
      <c r="A488" s="101"/>
      <c r="B488" s="101"/>
      <c r="E488" s="101"/>
    </row>
    <row r="489" spans="1:5">
      <c r="A489" s="101"/>
      <c r="B489" s="101"/>
      <c r="E489" s="101"/>
    </row>
    <row r="490" spans="1:5">
      <c r="A490" s="101"/>
      <c r="B490" s="101"/>
      <c r="E490" s="101"/>
    </row>
    <row r="491" spans="1:5">
      <c r="A491" s="101"/>
      <c r="B491" s="101"/>
      <c r="E491" s="101"/>
    </row>
    <row r="492" spans="1:5">
      <c r="A492" s="101"/>
      <c r="B492" s="101"/>
      <c r="E492" s="101"/>
    </row>
    <row r="493" spans="1:5">
      <c r="A493" s="101"/>
      <c r="B493" s="101"/>
      <c r="E493" s="101"/>
    </row>
    <row r="494" spans="1:5">
      <c r="A494" s="101"/>
      <c r="B494" s="101"/>
      <c r="E494" s="101"/>
    </row>
    <row r="495" spans="1:5">
      <c r="A495" s="101"/>
      <c r="B495" s="101"/>
      <c r="E495" s="101"/>
    </row>
    <row r="496" spans="1:5">
      <c r="A496" s="101"/>
      <c r="B496" s="101"/>
      <c r="E496" s="101"/>
    </row>
    <row r="497" spans="1:5">
      <c r="A497" s="101"/>
      <c r="B497" s="101"/>
      <c r="E497" s="101"/>
    </row>
    <row r="498" spans="1:5">
      <c r="A498" s="101"/>
      <c r="B498" s="101"/>
      <c r="E498" s="101"/>
    </row>
    <row r="499" spans="1:5">
      <c r="A499" s="101"/>
      <c r="B499" s="101"/>
      <c r="E499" s="101"/>
    </row>
    <row r="500" spans="1:5">
      <c r="A500" s="101"/>
      <c r="B500" s="101"/>
      <c r="E500" s="101"/>
    </row>
    <row r="501" spans="1:5">
      <c r="A501" s="101"/>
      <c r="B501" s="101"/>
      <c r="E501" s="101"/>
    </row>
    <row r="502" spans="1:5">
      <c r="A502" s="101"/>
      <c r="B502" s="101"/>
      <c r="E502" s="101"/>
    </row>
    <row r="503" spans="1:5">
      <c r="A503" s="101"/>
      <c r="B503" s="101"/>
      <c r="E503" s="101"/>
    </row>
    <row r="504" spans="1:5">
      <c r="A504" s="101"/>
      <c r="B504" s="101"/>
      <c r="E504" s="101"/>
    </row>
    <row r="505" spans="1:5">
      <c r="A505" s="101"/>
      <c r="B505" s="101"/>
      <c r="E505" s="101"/>
    </row>
    <row r="506" spans="1:5">
      <c r="A506" s="101"/>
      <c r="B506" s="101"/>
      <c r="E506" s="101"/>
    </row>
    <row r="507" spans="1:5">
      <c r="A507" s="101"/>
      <c r="B507" s="101"/>
      <c r="E507" s="101"/>
    </row>
    <row r="508" spans="1:5">
      <c r="A508" s="101"/>
      <c r="B508" s="101"/>
      <c r="E508" s="101"/>
    </row>
    <row r="509" spans="1:5">
      <c r="A509" s="101"/>
      <c r="B509" s="101"/>
      <c r="E509" s="101"/>
    </row>
    <row r="510" spans="1:5">
      <c r="A510" s="101"/>
      <c r="B510" s="101"/>
      <c r="E510" s="101"/>
    </row>
    <row r="511" spans="1:5">
      <c r="A511" s="101"/>
      <c r="B511" s="101"/>
      <c r="E511" s="101"/>
    </row>
    <row r="512" spans="1:5">
      <c r="A512" s="101"/>
      <c r="B512" s="101"/>
      <c r="E512" s="101"/>
    </row>
    <row r="513" spans="1:5">
      <c r="A513" s="101"/>
      <c r="B513" s="101"/>
      <c r="E513" s="101"/>
    </row>
    <row r="514" spans="1:5">
      <c r="A514" s="101"/>
      <c r="B514" s="101"/>
      <c r="E514" s="101"/>
    </row>
    <row r="515" spans="1:5">
      <c r="A515" s="101"/>
      <c r="B515" s="101"/>
      <c r="E515" s="101"/>
    </row>
    <row r="516" spans="1:5">
      <c r="A516" s="101"/>
      <c r="B516" s="101"/>
      <c r="E516" s="101"/>
    </row>
    <row r="517" spans="1:5">
      <c r="A517" s="101"/>
      <c r="B517" s="101"/>
      <c r="E517" s="101"/>
    </row>
    <row r="518" spans="1:5">
      <c r="A518" s="101"/>
      <c r="B518" s="101"/>
      <c r="E518" s="101"/>
    </row>
    <row r="519" spans="1:5">
      <c r="A519" s="101"/>
      <c r="B519" s="101"/>
      <c r="E519" s="101"/>
    </row>
    <row r="520" spans="1:5">
      <c r="A520" s="101"/>
      <c r="B520" s="101"/>
      <c r="E520" s="101"/>
    </row>
    <row r="521" spans="1:5">
      <c r="A521" s="101"/>
      <c r="B521" s="101"/>
      <c r="E521" s="101"/>
    </row>
    <row r="522" spans="1:5">
      <c r="A522" s="101"/>
      <c r="B522" s="101"/>
      <c r="E522" s="101"/>
    </row>
    <row r="523" spans="1:5">
      <c r="A523" s="101"/>
      <c r="B523" s="101"/>
      <c r="E523" s="101"/>
    </row>
    <row r="524" spans="1:5">
      <c r="A524" s="101"/>
      <c r="B524" s="101"/>
      <c r="E524" s="101"/>
    </row>
    <row r="525" spans="1:5">
      <c r="A525" s="101"/>
      <c r="B525" s="101"/>
      <c r="E525" s="101"/>
    </row>
    <row r="526" spans="1:5">
      <c r="A526" s="101"/>
      <c r="B526" s="101"/>
      <c r="E526" s="101"/>
    </row>
    <row r="527" spans="1:5">
      <c r="A527" s="101"/>
      <c r="B527" s="101"/>
      <c r="E527" s="101"/>
    </row>
    <row r="528" spans="1:5">
      <c r="A528" s="101"/>
      <c r="B528" s="101"/>
      <c r="E528" s="101"/>
    </row>
    <row r="529" spans="1:5">
      <c r="A529" s="101"/>
      <c r="B529" s="101"/>
      <c r="E529" s="101"/>
    </row>
    <row r="530" spans="1:5">
      <c r="A530" s="101"/>
      <c r="B530" s="101"/>
      <c r="E530" s="101"/>
    </row>
    <row r="531" spans="1:5">
      <c r="A531" s="101"/>
      <c r="B531" s="101"/>
      <c r="E531" s="101"/>
    </row>
    <row r="532" spans="1:5">
      <c r="A532" s="101"/>
      <c r="B532" s="101"/>
      <c r="E532" s="101"/>
    </row>
    <row r="533" spans="1:5">
      <c r="A533" s="101"/>
      <c r="B533" s="101"/>
      <c r="E533" s="101"/>
    </row>
    <row r="534" spans="1:5">
      <c r="A534" s="101"/>
      <c r="B534" s="101"/>
      <c r="E534" s="101"/>
    </row>
    <row r="535" spans="1:5">
      <c r="A535" s="101"/>
      <c r="B535" s="101"/>
      <c r="E535" s="101"/>
    </row>
    <row r="536" spans="1:5">
      <c r="A536" s="101"/>
      <c r="B536" s="101"/>
      <c r="E536" s="101"/>
    </row>
    <row r="537" spans="1:5">
      <c r="A537" s="101"/>
      <c r="B537" s="101"/>
      <c r="E537" s="101"/>
    </row>
    <row r="538" spans="1:5">
      <c r="A538" s="101"/>
      <c r="B538" s="101"/>
      <c r="E538" s="101"/>
    </row>
    <row r="539" spans="1:5">
      <c r="A539" s="101"/>
      <c r="B539" s="101"/>
      <c r="E539" s="101"/>
    </row>
    <row r="540" spans="1:5">
      <c r="A540" s="101"/>
      <c r="B540" s="101"/>
      <c r="E540" s="101"/>
    </row>
    <row r="541" spans="1:5">
      <c r="A541" s="101"/>
      <c r="B541" s="101"/>
      <c r="E541" s="101"/>
    </row>
    <row r="542" spans="1:5">
      <c r="A542" s="101"/>
      <c r="B542" s="101"/>
      <c r="E542" s="101"/>
    </row>
    <row r="543" spans="1:5">
      <c r="A543" s="101"/>
      <c r="B543" s="101"/>
      <c r="E543" s="101"/>
    </row>
    <row r="544" spans="1:5">
      <c r="A544" s="101"/>
      <c r="B544" s="101"/>
      <c r="E544" s="101"/>
    </row>
    <row r="545" spans="1:5">
      <c r="A545" s="101"/>
      <c r="B545" s="101"/>
      <c r="E545" s="101"/>
    </row>
    <row r="546" spans="1:5">
      <c r="A546" s="101"/>
      <c r="B546" s="101"/>
      <c r="E546" s="101"/>
    </row>
    <row r="547" spans="1:5">
      <c r="A547" s="101"/>
      <c r="B547" s="101"/>
      <c r="E547" s="101"/>
    </row>
    <row r="548" spans="1:5">
      <c r="A548" s="101"/>
      <c r="B548" s="101"/>
      <c r="E548" s="101"/>
    </row>
    <row r="549" spans="1:5">
      <c r="A549" s="101"/>
      <c r="B549" s="101"/>
      <c r="E549" s="101"/>
    </row>
    <row r="550" spans="1:5">
      <c r="A550" s="101"/>
      <c r="B550" s="101"/>
      <c r="E550" s="101"/>
    </row>
    <row r="551" spans="1:5">
      <c r="A551" s="101"/>
      <c r="B551" s="101"/>
      <c r="E551" s="101"/>
    </row>
    <row r="552" spans="1:5">
      <c r="A552" s="101"/>
      <c r="B552" s="101"/>
      <c r="E552" s="101"/>
    </row>
    <row r="553" spans="1:5">
      <c r="A553" s="101"/>
      <c r="B553" s="101"/>
      <c r="E553" s="101"/>
    </row>
    <row r="554" spans="1:5">
      <c r="A554" s="101"/>
      <c r="B554" s="101"/>
      <c r="E554" s="101"/>
    </row>
    <row r="555" spans="1:5">
      <c r="A555" s="101"/>
      <c r="B555" s="101"/>
      <c r="E555" s="101"/>
    </row>
    <row r="556" spans="1:5">
      <c r="A556" s="101"/>
      <c r="B556" s="101"/>
      <c r="E556" s="101"/>
    </row>
    <row r="557" spans="1:5">
      <c r="A557" s="101"/>
      <c r="B557" s="101"/>
      <c r="E557" s="101"/>
    </row>
    <row r="558" spans="1:5">
      <c r="A558" s="101"/>
      <c r="B558" s="101"/>
      <c r="E558" s="101"/>
    </row>
    <row r="559" spans="1:5">
      <c r="A559" s="101"/>
      <c r="B559" s="101"/>
      <c r="E559" s="101"/>
    </row>
    <row r="560" spans="1:5">
      <c r="A560" s="101"/>
      <c r="B560" s="101"/>
      <c r="E560" s="101"/>
    </row>
    <row r="561" spans="1:5">
      <c r="A561" s="101"/>
      <c r="B561" s="101"/>
      <c r="E561" s="101"/>
    </row>
    <row r="562" spans="1:5">
      <c r="A562" s="101"/>
      <c r="B562" s="101"/>
      <c r="E562" s="101"/>
    </row>
    <row r="563" spans="1:5">
      <c r="A563" s="101"/>
      <c r="B563" s="101"/>
      <c r="E563" s="101"/>
    </row>
    <row r="564" spans="1:5">
      <c r="A564" s="101"/>
      <c r="B564" s="101"/>
      <c r="E564" s="101"/>
    </row>
    <row r="565" spans="1:5">
      <c r="A565" s="101"/>
      <c r="B565" s="101"/>
      <c r="E565" s="101"/>
    </row>
    <row r="566" spans="1:5">
      <c r="A566" s="101"/>
      <c r="B566" s="101"/>
      <c r="E566" s="101"/>
    </row>
    <row r="567" spans="1:5">
      <c r="A567" s="101"/>
      <c r="B567" s="101"/>
      <c r="E567" s="101"/>
    </row>
    <row r="568" spans="1:5">
      <c r="A568" s="101"/>
      <c r="B568" s="101"/>
      <c r="E568" s="101"/>
    </row>
    <row r="569" spans="1:5">
      <c r="A569" s="101"/>
      <c r="B569" s="101"/>
      <c r="E569" s="101"/>
    </row>
    <row r="570" spans="1:5">
      <c r="A570" s="101"/>
      <c r="B570" s="101"/>
      <c r="E570" s="101"/>
    </row>
    <row r="571" spans="1:5">
      <c r="A571" s="101"/>
      <c r="B571" s="101"/>
      <c r="E571" s="101"/>
    </row>
    <row r="572" spans="1:5">
      <c r="A572" s="101"/>
      <c r="B572" s="101"/>
      <c r="E572" s="101"/>
    </row>
    <row r="573" spans="1:5">
      <c r="A573" s="101"/>
      <c r="B573" s="101"/>
      <c r="E573" s="101"/>
    </row>
    <row r="574" spans="1:5">
      <c r="A574" s="101"/>
      <c r="B574" s="101"/>
      <c r="E574" s="101"/>
    </row>
    <row r="575" spans="1:5">
      <c r="A575" s="101"/>
      <c r="B575" s="101"/>
      <c r="E575" s="101"/>
    </row>
    <row r="576" spans="1:5">
      <c r="A576" s="101"/>
      <c r="B576" s="101"/>
      <c r="E576" s="101"/>
    </row>
    <row r="577" spans="1:5">
      <c r="A577" s="101"/>
      <c r="B577" s="101"/>
      <c r="E577" s="101"/>
    </row>
    <row r="578" spans="1:5">
      <c r="A578" s="101"/>
      <c r="B578" s="101"/>
      <c r="E578" s="101"/>
    </row>
    <row r="579" spans="1:5">
      <c r="A579" s="101"/>
      <c r="B579" s="101"/>
      <c r="E579" s="101"/>
    </row>
    <row r="580" spans="1:5">
      <c r="A580" s="101"/>
      <c r="B580" s="101"/>
      <c r="E580" s="101"/>
    </row>
    <row r="581" spans="1:5">
      <c r="A581" s="101"/>
      <c r="B581" s="101"/>
      <c r="E581" s="101"/>
    </row>
    <row r="582" spans="1:5">
      <c r="A582" s="101"/>
      <c r="B582" s="101"/>
      <c r="E582" s="101"/>
    </row>
    <row r="583" spans="1:5">
      <c r="A583" s="101"/>
      <c r="B583" s="101"/>
      <c r="E583" s="101"/>
    </row>
    <row r="584" spans="1:5">
      <c r="A584" s="101"/>
      <c r="B584" s="101"/>
      <c r="E584" s="101"/>
    </row>
    <row r="585" spans="1:5">
      <c r="A585" s="101"/>
      <c r="B585" s="101"/>
      <c r="E585" s="101"/>
    </row>
    <row r="586" spans="1:5">
      <c r="A586" s="101"/>
      <c r="B586" s="101"/>
      <c r="E586" s="101"/>
    </row>
    <row r="587" spans="1:5">
      <c r="A587" s="101"/>
      <c r="B587" s="101"/>
      <c r="E587" s="101"/>
    </row>
    <row r="588" spans="1:5">
      <c r="A588" s="101"/>
      <c r="B588" s="101"/>
      <c r="E588" s="101"/>
    </row>
    <row r="589" spans="1:5">
      <c r="A589" s="101"/>
      <c r="B589" s="101"/>
      <c r="E589" s="101"/>
    </row>
    <row r="590" spans="1:5">
      <c r="A590" s="101"/>
      <c r="B590" s="101"/>
      <c r="E590" s="101"/>
    </row>
    <row r="591" spans="1:5">
      <c r="A591" s="101"/>
      <c r="B591" s="101"/>
      <c r="E591" s="101"/>
    </row>
    <row r="592" spans="1:5">
      <c r="A592" s="101"/>
      <c r="B592" s="101"/>
      <c r="E592" s="101"/>
    </row>
    <row r="593" spans="1:5">
      <c r="A593" s="101"/>
      <c r="B593" s="101"/>
      <c r="E593" s="101"/>
    </row>
    <row r="594" spans="1:5">
      <c r="A594" s="101"/>
      <c r="B594" s="101"/>
      <c r="E594" s="101"/>
    </row>
    <row r="595" spans="1:5">
      <c r="A595" s="101"/>
      <c r="B595" s="101"/>
      <c r="E595" s="101"/>
    </row>
    <row r="596" spans="1:5">
      <c r="A596" s="101"/>
      <c r="B596" s="101"/>
      <c r="E596" s="101"/>
    </row>
    <row r="597" spans="1:5">
      <c r="A597" s="101"/>
      <c r="B597" s="101"/>
      <c r="E597" s="101"/>
    </row>
    <row r="598" spans="1:5">
      <c r="A598" s="101"/>
      <c r="B598" s="101"/>
      <c r="E598" s="101"/>
    </row>
    <row r="599" spans="1:5">
      <c r="A599" s="101"/>
      <c r="B599" s="101"/>
      <c r="E599" s="101"/>
    </row>
    <row r="600" spans="1:5">
      <c r="A600" s="101"/>
      <c r="B600" s="101"/>
      <c r="E600" s="101"/>
    </row>
    <row r="601" spans="1:5">
      <c r="A601" s="101"/>
      <c r="B601" s="101"/>
      <c r="E601" s="101"/>
    </row>
    <row r="602" spans="1:5">
      <c r="A602" s="101"/>
      <c r="B602" s="101"/>
      <c r="E602" s="101"/>
    </row>
    <row r="603" spans="1:5">
      <c r="A603" s="101"/>
      <c r="B603" s="101"/>
      <c r="E603" s="101"/>
    </row>
    <row r="604" spans="1:5">
      <c r="A604" s="101"/>
      <c r="B604" s="101"/>
      <c r="E604" s="101"/>
    </row>
    <row r="605" spans="1:5">
      <c r="A605" s="101"/>
      <c r="B605" s="101"/>
      <c r="E605" s="101"/>
    </row>
    <row r="606" spans="1:5">
      <c r="A606" s="101"/>
      <c r="B606" s="101"/>
      <c r="E606" s="101"/>
    </row>
    <row r="607" spans="1:5">
      <c r="A607" s="101"/>
      <c r="B607" s="101"/>
      <c r="E607" s="101"/>
    </row>
    <row r="608" spans="1:5">
      <c r="A608" s="101"/>
      <c r="B608" s="101"/>
      <c r="E608" s="101"/>
    </row>
    <row r="609" spans="1:5">
      <c r="A609" s="101"/>
      <c r="B609" s="101"/>
      <c r="E609" s="101"/>
    </row>
    <row r="610" spans="1:5">
      <c r="A610" s="101"/>
      <c r="B610" s="101"/>
      <c r="E610" s="101"/>
    </row>
    <row r="611" spans="1:5">
      <c r="A611" s="101"/>
      <c r="B611" s="101"/>
      <c r="E611" s="101"/>
    </row>
    <row r="612" spans="1:5">
      <c r="A612" s="101"/>
      <c r="B612" s="101"/>
      <c r="E612" s="101"/>
    </row>
    <row r="613" spans="1:5">
      <c r="A613" s="101"/>
      <c r="B613" s="101"/>
      <c r="E613" s="101"/>
    </row>
    <row r="614" spans="1:5">
      <c r="A614" s="101"/>
      <c r="B614" s="101"/>
      <c r="E614" s="101"/>
    </row>
    <row r="615" spans="1:5">
      <c r="A615" s="101"/>
      <c r="B615" s="101"/>
      <c r="E615" s="101"/>
    </row>
    <row r="616" spans="1:5">
      <c r="A616" s="101"/>
      <c r="B616" s="101"/>
      <c r="E616" s="101"/>
    </row>
    <row r="617" spans="1:5">
      <c r="A617" s="101"/>
      <c r="B617" s="101"/>
      <c r="E617" s="101"/>
    </row>
    <row r="618" spans="1:5">
      <c r="A618" s="101"/>
      <c r="B618" s="101"/>
      <c r="E618" s="101"/>
    </row>
    <row r="619" spans="1:5">
      <c r="A619" s="101"/>
      <c r="B619" s="101"/>
      <c r="E619" s="101"/>
    </row>
    <row r="620" spans="1:5">
      <c r="A620" s="101"/>
      <c r="B620" s="101"/>
      <c r="E620" s="101"/>
    </row>
    <row r="621" spans="1:5">
      <c r="A621" s="101"/>
      <c r="B621" s="101"/>
      <c r="E621" s="101"/>
    </row>
    <row r="622" spans="1:5">
      <c r="A622" s="101"/>
      <c r="B622" s="101"/>
      <c r="E622" s="101"/>
    </row>
    <row r="623" spans="1:5">
      <c r="A623" s="101"/>
      <c r="B623" s="101"/>
      <c r="E623" s="101"/>
    </row>
    <row r="624" spans="1:5">
      <c r="A624" s="101"/>
      <c r="B624" s="101"/>
      <c r="E624" s="101"/>
    </row>
    <row r="625" spans="1:5">
      <c r="A625" s="101"/>
      <c r="B625" s="101"/>
      <c r="E625" s="101"/>
    </row>
    <row r="626" spans="1:5">
      <c r="A626" s="101"/>
      <c r="B626" s="101"/>
      <c r="E626" s="101"/>
    </row>
    <row r="627" spans="1:5">
      <c r="A627" s="101"/>
      <c r="B627" s="101"/>
      <c r="E627" s="101"/>
    </row>
    <row r="628" spans="1:5">
      <c r="A628" s="101"/>
      <c r="B628" s="101"/>
      <c r="E628" s="101"/>
    </row>
    <row r="629" spans="1:5">
      <c r="A629" s="101"/>
      <c r="B629" s="101"/>
      <c r="E629" s="101"/>
    </row>
    <row r="630" spans="1:5">
      <c r="A630" s="101"/>
      <c r="B630" s="101"/>
      <c r="E630" s="101"/>
    </row>
    <row r="631" spans="1:5">
      <c r="A631" s="101"/>
      <c r="B631" s="101"/>
      <c r="E631" s="101"/>
    </row>
    <row r="632" spans="1:5">
      <c r="A632" s="101"/>
      <c r="B632" s="101"/>
      <c r="E632" s="101"/>
    </row>
    <row r="633" spans="1:5">
      <c r="A633" s="101"/>
      <c r="B633" s="101"/>
      <c r="E633" s="101"/>
    </row>
    <row r="634" spans="1:5">
      <c r="A634" s="101"/>
      <c r="B634" s="101"/>
      <c r="E634" s="101"/>
    </row>
    <row r="635" spans="1:5">
      <c r="A635" s="101"/>
      <c r="B635" s="101"/>
      <c r="E635" s="101"/>
    </row>
    <row r="636" spans="1:5">
      <c r="A636" s="101"/>
      <c r="B636" s="101"/>
      <c r="E636" s="101"/>
    </row>
    <row r="637" spans="1:5">
      <c r="A637" s="101"/>
      <c r="B637" s="101"/>
      <c r="E637" s="101"/>
    </row>
    <row r="638" spans="1:5">
      <c r="A638" s="101"/>
      <c r="B638" s="101"/>
      <c r="E638" s="101"/>
    </row>
    <row r="639" spans="1:5">
      <c r="A639" s="101"/>
      <c r="B639" s="101"/>
      <c r="E639" s="101"/>
    </row>
    <row r="640" spans="1:5">
      <c r="A640" s="101"/>
      <c r="B640" s="101"/>
      <c r="E640" s="101"/>
    </row>
    <row r="641" spans="1:5">
      <c r="A641" s="101"/>
      <c r="B641" s="101"/>
      <c r="E641" s="101"/>
    </row>
    <row r="642" spans="1:5">
      <c r="A642" s="101"/>
      <c r="B642" s="101"/>
      <c r="E642" s="101"/>
    </row>
    <row r="643" spans="1:5">
      <c r="A643" s="101"/>
      <c r="B643" s="101"/>
      <c r="E643" s="101"/>
    </row>
    <row r="644" spans="1:5">
      <c r="A644" s="101"/>
      <c r="B644" s="101"/>
      <c r="E644" s="101"/>
    </row>
    <row r="645" spans="1:5">
      <c r="A645" s="101"/>
      <c r="B645" s="101"/>
      <c r="E645" s="101"/>
    </row>
    <row r="646" spans="1:5">
      <c r="A646" s="101"/>
      <c r="B646" s="101"/>
      <c r="E646" s="101"/>
    </row>
    <row r="647" spans="1:5">
      <c r="A647" s="101"/>
      <c r="B647" s="101"/>
      <c r="E647" s="101"/>
    </row>
    <row r="648" spans="1:5">
      <c r="A648" s="101"/>
      <c r="B648" s="101"/>
      <c r="E648" s="101"/>
    </row>
    <row r="649" spans="1:5">
      <c r="A649" s="101"/>
      <c r="B649" s="101"/>
      <c r="E649" s="101"/>
    </row>
    <row r="650" spans="1:5">
      <c r="A650" s="101"/>
      <c r="B650" s="101"/>
      <c r="E650" s="101"/>
    </row>
    <row r="651" spans="1:5">
      <c r="A651" s="101"/>
      <c r="B651" s="101"/>
      <c r="E651" s="101"/>
    </row>
    <row r="652" spans="1:5">
      <c r="A652" s="101"/>
      <c r="B652" s="101"/>
      <c r="E652" s="101"/>
    </row>
    <row r="653" spans="1:5">
      <c r="A653" s="101"/>
      <c r="B653" s="101"/>
      <c r="E653" s="101"/>
    </row>
    <row r="654" spans="1:5">
      <c r="A654" s="101"/>
      <c r="B654" s="101"/>
      <c r="E654" s="101"/>
    </row>
    <row r="655" spans="1:5">
      <c r="A655" s="101"/>
      <c r="B655" s="101"/>
      <c r="E655" s="101"/>
    </row>
    <row r="656" spans="1:5">
      <c r="A656" s="101"/>
      <c r="B656" s="101"/>
      <c r="E656" s="101"/>
    </row>
    <row r="657" spans="1:5">
      <c r="A657" s="101"/>
      <c r="B657" s="101"/>
      <c r="E657" s="101"/>
    </row>
    <row r="658" spans="1:5">
      <c r="A658" s="101"/>
      <c r="B658" s="101"/>
      <c r="E658" s="101"/>
    </row>
    <row r="659" spans="1:5">
      <c r="A659" s="101"/>
      <c r="B659" s="101"/>
      <c r="E659" s="101"/>
    </row>
    <row r="660" spans="1:5">
      <c r="A660" s="101"/>
      <c r="B660" s="101"/>
      <c r="E660" s="101"/>
    </row>
    <row r="661" spans="1:5">
      <c r="A661" s="101"/>
      <c r="B661" s="101"/>
      <c r="E661" s="101"/>
    </row>
    <row r="662" spans="1:5">
      <c r="A662" s="101"/>
      <c r="B662" s="101"/>
      <c r="E662" s="101"/>
    </row>
    <row r="663" spans="1:5">
      <c r="A663" s="101"/>
      <c r="B663" s="101"/>
      <c r="E663" s="101"/>
    </row>
    <row r="664" spans="1:5">
      <c r="A664" s="101"/>
      <c r="B664" s="101"/>
      <c r="E664" s="101"/>
    </row>
    <row r="665" spans="1:5">
      <c r="A665" s="101"/>
      <c r="B665" s="101"/>
      <c r="E665" s="101"/>
    </row>
    <row r="666" spans="1:5">
      <c r="A666" s="101"/>
      <c r="B666" s="101"/>
      <c r="E666" s="101"/>
    </row>
    <row r="667" spans="1:5">
      <c r="A667" s="101"/>
      <c r="B667" s="101"/>
      <c r="E667" s="101"/>
    </row>
    <row r="668" spans="1:5">
      <c r="A668" s="101"/>
      <c r="B668" s="101"/>
      <c r="E668" s="101"/>
    </row>
    <row r="669" spans="1:5">
      <c r="A669" s="101"/>
      <c r="B669" s="101"/>
      <c r="E669" s="101"/>
    </row>
    <row r="670" spans="1:5">
      <c r="A670" s="101"/>
      <c r="B670" s="101"/>
      <c r="E670" s="101"/>
    </row>
    <row r="671" spans="1:5">
      <c r="A671" s="101"/>
      <c r="B671" s="101"/>
      <c r="E671" s="101"/>
    </row>
    <row r="672" spans="1:5">
      <c r="A672" s="101"/>
      <c r="B672" s="101"/>
      <c r="E672" s="101"/>
    </row>
    <row r="673" spans="1:5">
      <c r="A673" s="101"/>
      <c r="B673" s="101"/>
      <c r="E673" s="101"/>
    </row>
    <row r="674" spans="1:5">
      <c r="A674" s="101"/>
      <c r="B674" s="101"/>
      <c r="E674" s="101"/>
    </row>
    <row r="675" spans="1:5">
      <c r="A675" s="101"/>
      <c r="B675" s="101"/>
      <c r="E675" s="101"/>
    </row>
    <row r="676" spans="1:5">
      <c r="A676" s="101"/>
      <c r="B676" s="101"/>
      <c r="E676" s="101"/>
    </row>
    <row r="677" spans="1:5">
      <c r="A677" s="101"/>
      <c r="B677" s="101"/>
      <c r="E677" s="101"/>
    </row>
    <row r="678" spans="1:5">
      <c r="A678" s="101"/>
      <c r="B678" s="101"/>
      <c r="E678" s="101"/>
    </row>
    <row r="679" spans="1:5">
      <c r="A679" s="101"/>
      <c r="B679" s="101"/>
      <c r="E679" s="101"/>
    </row>
    <row r="680" spans="1:5">
      <c r="A680" s="101"/>
      <c r="B680" s="101"/>
      <c r="E680" s="101"/>
    </row>
    <row r="681" spans="1:5">
      <c r="A681" s="101"/>
      <c r="B681" s="101"/>
      <c r="E681" s="101"/>
    </row>
    <row r="682" spans="1:5">
      <c r="A682" s="101"/>
      <c r="B682" s="101"/>
      <c r="E682" s="101"/>
    </row>
    <row r="683" spans="1:5">
      <c r="A683" s="101"/>
      <c r="B683" s="101"/>
      <c r="E683" s="101"/>
    </row>
    <row r="684" spans="1:5">
      <c r="A684" s="101"/>
      <c r="B684" s="101"/>
      <c r="E684" s="101"/>
    </row>
    <row r="685" spans="1:5">
      <c r="A685" s="101"/>
      <c r="B685" s="101"/>
      <c r="E685" s="101"/>
    </row>
    <row r="686" spans="1:5">
      <c r="A686" s="101"/>
      <c r="B686" s="101"/>
      <c r="E686" s="101"/>
    </row>
    <row r="687" spans="1:5">
      <c r="A687" s="101"/>
      <c r="B687" s="101"/>
      <c r="E687" s="101"/>
    </row>
    <row r="688" spans="1:5">
      <c r="A688" s="101"/>
      <c r="B688" s="101"/>
      <c r="E688" s="101"/>
    </row>
    <row r="689" spans="1:5">
      <c r="A689" s="101"/>
      <c r="B689" s="101"/>
      <c r="E689" s="101"/>
    </row>
    <row r="690" spans="1:5">
      <c r="A690" s="101"/>
      <c r="B690" s="101"/>
      <c r="E690" s="101"/>
    </row>
    <row r="691" spans="1:5">
      <c r="A691" s="101"/>
      <c r="B691" s="101"/>
      <c r="E691" s="101"/>
    </row>
    <row r="692" spans="1:5">
      <c r="A692" s="101"/>
      <c r="B692" s="101"/>
      <c r="E692" s="101"/>
    </row>
    <row r="693" spans="1:5">
      <c r="A693" s="101"/>
      <c r="B693" s="101"/>
      <c r="E693" s="101"/>
    </row>
    <row r="694" spans="1:5">
      <c r="A694" s="101"/>
      <c r="B694" s="101"/>
      <c r="E694" s="101"/>
    </row>
    <row r="695" spans="1:5">
      <c r="A695" s="101"/>
      <c r="B695" s="101"/>
      <c r="E695" s="101"/>
    </row>
    <row r="696" spans="1:5">
      <c r="A696" s="101"/>
      <c r="B696" s="101"/>
      <c r="E696" s="101"/>
    </row>
    <row r="697" spans="1:5">
      <c r="E697" s="101"/>
    </row>
    <row r="698" spans="1:5">
      <c r="E698" s="101"/>
    </row>
    <row r="699" spans="1:5">
      <c r="E699" s="101"/>
    </row>
    <row r="700" spans="1:5">
      <c r="E700" s="101"/>
    </row>
    <row r="701" spans="1:5">
      <c r="E701" s="101"/>
    </row>
    <row r="702" spans="1:5">
      <c r="E702" s="101"/>
    </row>
    <row r="703" spans="1:5">
      <c r="E703" s="101"/>
    </row>
    <row r="704" spans="1:5">
      <c r="E704" s="101"/>
    </row>
    <row r="705" spans="5:5">
      <c r="E705" s="101"/>
    </row>
    <row r="706" spans="5:5">
      <c r="E706" s="101"/>
    </row>
    <row r="707" spans="5:5">
      <c r="E707" s="101"/>
    </row>
    <row r="708" spans="5:5">
      <c r="E708" s="101"/>
    </row>
    <row r="709" spans="5:5">
      <c r="E709" s="101"/>
    </row>
    <row r="710" spans="5:5">
      <c r="E710" s="101"/>
    </row>
    <row r="711" spans="5:5">
      <c r="E711" s="101"/>
    </row>
    <row r="712" spans="5:5">
      <c r="E712" s="101"/>
    </row>
    <row r="713" spans="5:5">
      <c r="E713" s="101"/>
    </row>
    <row r="714" spans="5:5">
      <c r="E714" s="101"/>
    </row>
    <row r="715" spans="5:5">
      <c r="E715" s="101"/>
    </row>
    <row r="716" spans="5:5">
      <c r="E716" s="101"/>
    </row>
    <row r="717" spans="5:5">
      <c r="E717" s="101"/>
    </row>
    <row r="718" spans="5:5">
      <c r="E718" s="101"/>
    </row>
    <row r="719" spans="5:5">
      <c r="E719" s="101"/>
    </row>
    <row r="720" spans="5:5">
      <c r="E720" s="101"/>
    </row>
    <row r="721" spans="5:5">
      <c r="E721" s="101"/>
    </row>
    <row r="722" spans="5:5">
      <c r="E722" s="101"/>
    </row>
    <row r="723" spans="5:5">
      <c r="E723" s="101"/>
    </row>
    <row r="724" spans="5:5">
      <c r="E724" s="101"/>
    </row>
    <row r="725" spans="5:5">
      <c r="E725" s="101"/>
    </row>
    <row r="726" spans="5:5">
      <c r="E726" s="101"/>
    </row>
    <row r="727" spans="5:5">
      <c r="E727" s="101"/>
    </row>
    <row r="728" spans="5:5">
      <c r="E728" s="101"/>
    </row>
    <row r="729" spans="5:5">
      <c r="E729" s="101"/>
    </row>
    <row r="730" spans="5:5">
      <c r="E730" s="101"/>
    </row>
    <row r="731" spans="5:5">
      <c r="E731" s="101"/>
    </row>
    <row r="732" spans="5:5">
      <c r="E732" s="101"/>
    </row>
    <row r="733" spans="5:5">
      <c r="E733" s="101"/>
    </row>
    <row r="734" spans="5:5">
      <c r="E734" s="101"/>
    </row>
    <row r="735" spans="5:5">
      <c r="E735" s="101"/>
    </row>
    <row r="736" spans="5:5">
      <c r="E736" s="101"/>
    </row>
    <row r="737" spans="5:5">
      <c r="E737" s="101"/>
    </row>
    <row r="738" spans="5:5">
      <c r="E738" s="101"/>
    </row>
    <row r="739" spans="5:5">
      <c r="E739" s="101"/>
    </row>
    <row r="740" spans="5:5">
      <c r="E740" s="101"/>
    </row>
    <row r="741" spans="5:5">
      <c r="E741" s="101"/>
    </row>
    <row r="742" spans="5:5">
      <c r="E742" s="101"/>
    </row>
    <row r="743" spans="5:5">
      <c r="E743" s="101"/>
    </row>
    <row r="744" spans="5:5">
      <c r="E744" s="101"/>
    </row>
    <row r="745" spans="5:5">
      <c r="E745" s="101"/>
    </row>
    <row r="746" spans="5:5">
      <c r="E746" s="101"/>
    </row>
    <row r="747" spans="5:5">
      <c r="E747" s="101"/>
    </row>
    <row r="748" spans="5:5">
      <c r="E748" s="101"/>
    </row>
    <row r="749" spans="5:5">
      <c r="E749" s="101"/>
    </row>
    <row r="750" spans="5:5">
      <c r="E750" s="101"/>
    </row>
    <row r="751" spans="5:5">
      <c r="E751" s="101"/>
    </row>
    <row r="752" spans="5:5">
      <c r="E752" s="101"/>
    </row>
    <row r="753" spans="5:5">
      <c r="E753" s="101"/>
    </row>
    <row r="754" spans="5:5">
      <c r="E754" s="101"/>
    </row>
    <row r="755" spans="5:5">
      <c r="E755" s="101"/>
    </row>
    <row r="756" spans="5:5">
      <c r="E756" s="101"/>
    </row>
    <row r="757" spans="5:5">
      <c r="E757" s="101"/>
    </row>
    <row r="758" spans="5:5">
      <c r="E758" s="101"/>
    </row>
    <row r="759" spans="5:5">
      <c r="E759" s="101"/>
    </row>
    <row r="760" spans="5:5">
      <c r="E760" s="101"/>
    </row>
    <row r="761" spans="5:5">
      <c r="E761" s="101"/>
    </row>
    <row r="762" spans="5:5">
      <c r="E762" s="101"/>
    </row>
    <row r="763" spans="5:5">
      <c r="E763" s="101"/>
    </row>
    <row r="764" spans="5:5">
      <c r="E764" s="101"/>
    </row>
    <row r="765" spans="5:5">
      <c r="E765" s="101"/>
    </row>
    <row r="766" spans="5:5">
      <c r="E766" s="101"/>
    </row>
    <row r="767" spans="5:5">
      <c r="E767" s="101"/>
    </row>
    <row r="768" spans="5:5">
      <c r="E768" s="101"/>
    </row>
    <row r="769" spans="5:5">
      <c r="E769" s="101"/>
    </row>
    <row r="770" spans="5:5">
      <c r="E770" s="101"/>
    </row>
    <row r="771" spans="5:5">
      <c r="E771" s="101"/>
    </row>
    <row r="772" spans="5:5">
      <c r="E772" s="101"/>
    </row>
    <row r="773" spans="5:5">
      <c r="E773" s="101"/>
    </row>
    <row r="774" spans="5:5">
      <c r="E774" s="101"/>
    </row>
    <row r="775" spans="5:5">
      <c r="E775" s="101"/>
    </row>
    <row r="776" spans="5:5">
      <c r="E776" s="101"/>
    </row>
    <row r="777" spans="5:5">
      <c r="E777" s="101"/>
    </row>
    <row r="778" spans="5:5">
      <c r="E778" s="101"/>
    </row>
    <row r="779" spans="5:5">
      <c r="E779" s="101"/>
    </row>
    <row r="780" spans="5:5">
      <c r="E780" s="101"/>
    </row>
    <row r="781" spans="5:5">
      <c r="E781" s="101"/>
    </row>
    <row r="782" spans="5:5">
      <c r="E782" s="101"/>
    </row>
    <row r="783" spans="5:5">
      <c r="E783" s="101"/>
    </row>
    <row r="784" spans="5:5">
      <c r="E784" s="101"/>
    </row>
    <row r="785" spans="5:5">
      <c r="E785" s="101"/>
    </row>
    <row r="786" spans="5:5">
      <c r="E786" s="101"/>
    </row>
    <row r="787" spans="5:5">
      <c r="E787" s="101"/>
    </row>
    <row r="788" spans="5:5">
      <c r="E788" s="101"/>
    </row>
    <row r="789" spans="5:5">
      <c r="E789" s="101"/>
    </row>
    <row r="790" spans="5:5">
      <c r="E790" s="101"/>
    </row>
    <row r="791" spans="5:5">
      <c r="E791" s="101"/>
    </row>
    <row r="792" spans="5:5">
      <c r="E792" s="101"/>
    </row>
    <row r="793" spans="5:5">
      <c r="E793" s="101"/>
    </row>
    <row r="794" spans="5:5">
      <c r="E794" s="101"/>
    </row>
    <row r="795" spans="5:5">
      <c r="E795" s="101"/>
    </row>
    <row r="796" spans="5:5">
      <c r="E796" s="101"/>
    </row>
    <row r="797" spans="5:5">
      <c r="E797" s="101"/>
    </row>
    <row r="798" spans="5:5">
      <c r="E798" s="101"/>
    </row>
    <row r="799" spans="5:5">
      <c r="E799" s="101"/>
    </row>
    <row r="800" spans="5:5">
      <c r="E800" s="101"/>
    </row>
    <row r="801" spans="5:5">
      <c r="E801" s="101"/>
    </row>
    <row r="802" spans="5:5">
      <c r="E802" s="101"/>
    </row>
    <row r="803" spans="5:5">
      <c r="E803" s="101"/>
    </row>
    <row r="804" spans="5:5">
      <c r="E804" s="101"/>
    </row>
  </sheetData>
  <sheetProtection algorithmName="SHA-512" hashValue="DGMoaM+JM1bauqZQgzsmwb3ZkYM6NKhxmJiNi8YzooH79LPZdq3ClwChyP8C9S5KFJ+rJ+KF632Oodel0e/xGA==" saltValue="KP9C8liZrC+iLxmlTviZoA==" spinCount="100000" sheet="1" objects="1" scenarios="1" formatColumns="0" formatRows="0" selectLockedCells="1" autoFilter="0"/>
  <mergeCells count="8">
    <mergeCell ref="C26:E26"/>
    <mergeCell ref="C18:E18"/>
    <mergeCell ref="C17:E17"/>
    <mergeCell ref="C19:E19"/>
    <mergeCell ref="C20:E20"/>
    <mergeCell ref="C23:E23"/>
    <mergeCell ref="C24:E24"/>
    <mergeCell ref="C25:E25"/>
  </mergeCells>
  <conditionalFormatting sqref="H1:K1">
    <cfRule type="expression" dxfId="15" priority="1">
      <formula>$H$1&lt;&gt;""</formula>
    </cfRule>
  </conditionalFormatting>
  <pageMargins left="0.70866141732283472" right="0.70866141732283472" top="0.78740157480314965" bottom="0.78740157480314965" header="0.31496062992125984" footer="0.31496062992125984"/>
  <pageSetup paperSize="9" scale="88" orientation="landscape" r:id="rId1"/>
  <headerFooter>
    <oddFooter>&amp;LPreisblätter Tagesdienst &amp;C&amp;P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N112"/>
  <sheetViews>
    <sheetView zoomScale="85" zoomScaleNormal="85" workbookViewId="0">
      <pane ySplit="9" topLeftCell="A10" activePane="bottomLeft" state="frozen"/>
      <selection activeCell="I23" sqref="I23"/>
      <selection pane="bottomLeft" activeCell="K83" sqref="K83"/>
    </sheetView>
  </sheetViews>
  <sheetFormatPr baseColWidth="10" defaultColWidth="11.42578125" defaultRowHeight="13.5"/>
  <cols>
    <col min="1" max="1" width="6.140625" style="526" customWidth="1"/>
    <col min="2" max="2" width="20.140625" style="526" bestFit="1" customWidth="1"/>
    <col min="3" max="3" width="7.28515625" style="436" bestFit="1" customWidth="1"/>
    <col min="4" max="4" width="20.28515625" style="307" customWidth="1"/>
    <col min="5" max="5" width="15.5703125" style="307" customWidth="1"/>
    <col min="6" max="7" width="5.140625" style="437" bestFit="1" customWidth="1"/>
    <col min="8" max="8" width="10.42578125" style="527" bestFit="1" customWidth="1"/>
    <col min="9" max="9" width="10" style="528" customWidth="1"/>
    <col min="10" max="10" width="11.5703125" style="528" customWidth="1"/>
    <col min="11" max="11" width="12.5703125" style="307" customWidth="1"/>
    <col min="12" max="12" width="10.42578125" style="307" customWidth="1"/>
    <col min="13" max="13" width="8.42578125" style="307" customWidth="1"/>
    <col min="14" max="14" width="15.5703125" style="529" customWidth="1"/>
    <col min="15" max="15" width="11.42578125" style="434" customWidth="1"/>
    <col min="16" max="16384" width="11.42578125" style="434"/>
  </cols>
  <sheetData>
    <row r="1" spans="1:14">
      <c r="A1" s="539" t="s">
        <v>18</v>
      </c>
      <c r="B1" s="540" t="s">
        <v>975</v>
      </c>
      <c r="C1" s="541"/>
      <c r="D1" s="425"/>
      <c r="E1" s="426"/>
      <c r="F1" s="427"/>
      <c r="G1" s="427"/>
      <c r="H1" s="428"/>
      <c r="I1" s="429"/>
      <c r="J1" s="430"/>
      <c r="K1" s="431" t="str">
        <f>IF(OR(COUNTA(I10:I101)&lt;&gt;COUNTIF(M10:M101,"&gt;0"),$J$7=""),"Das Preisblatt ist nicht vollständig ausgefüllt!","")</f>
        <v>Das Preisblatt ist nicht vollständig ausgefüllt!</v>
      </c>
      <c r="L1" s="432"/>
      <c r="M1" s="432"/>
      <c r="N1" s="433"/>
    </row>
    <row r="2" spans="1:14">
      <c r="A2" s="435" t="s">
        <v>20</v>
      </c>
      <c r="B2" s="280" t="s">
        <v>124</v>
      </c>
      <c r="C2" s="542"/>
      <c r="D2" s="438" t="s">
        <v>19</v>
      </c>
      <c r="E2" s="439" t="s">
        <v>7</v>
      </c>
      <c r="F2" s="440"/>
      <c r="G2" s="307"/>
      <c r="H2" s="442" t="s">
        <v>15</v>
      </c>
      <c r="I2" s="443" t="str" cm="1">
        <f t="array" aca="1" ref="I2" ca="1">LEFT(MID(CELL( "dateiname",A1), FIND("]", CELL("dateiname", A1))+5, 255),1)</f>
        <v>1</v>
      </c>
      <c r="J2" s="444"/>
      <c r="K2" s="445" t="s">
        <v>13</v>
      </c>
      <c r="L2" s="446"/>
      <c r="M2" s="447"/>
      <c r="N2" s="448">
        <f>N102</f>
        <v>0</v>
      </c>
    </row>
    <row r="3" spans="1:14">
      <c r="A3" s="435"/>
      <c r="B3" s="92" t="s">
        <v>125</v>
      </c>
      <c r="C3" s="542"/>
      <c r="D3" s="143" t="s">
        <v>21</v>
      </c>
      <c r="E3" s="449">
        <f>DATUM</f>
        <v>46304</v>
      </c>
      <c r="F3" s="543"/>
      <c r="G3" s="544"/>
      <c r="H3" s="450" t="s">
        <v>59</v>
      </c>
      <c r="I3" s="451" t="str" cm="1">
        <f t="array" aca="1" ref="I3" ca="1">MID(CELL("dateiname",A1),FIND("]",CELL("dateiname",A1))+7,255)</f>
        <v>6 GrR</v>
      </c>
      <c r="J3" s="444"/>
      <c r="K3" s="445" t="s">
        <v>11</v>
      </c>
      <c r="L3" s="446"/>
      <c r="M3" s="447"/>
      <c r="N3" s="452">
        <f>L102</f>
        <v>0</v>
      </c>
    </row>
    <row r="4" spans="1:14">
      <c r="A4" s="435"/>
      <c r="B4" s="292" t="s">
        <v>127</v>
      </c>
      <c r="C4" s="542"/>
      <c r="D4" s="454"/>
      <c r="E4" s="455"/>
      <c r="H4" s="456"/>
      <c r="I4" s="456"/>
      <c r="J4" s="457"/>
      <c r="K4" s="445" t="s">
        <v>12</v>
      </c>
      <c r="L4" s="446"/>
      <c r="M4" s="458"/>
      <c r="N4" s="459">
        <f>J102</f>
        <v>0</v>
      </c>
    </row>
    <row r="5" spans="1:14">
      <c r="A5" s="460"/>
      <c r="B5" s="300" t="s">
        <v>128</v>
      </c>
      <c r="C5" s="545"/>
      <c r="D5" s="440"/>
      <c r="E5" s="881" t="str">
        <f>IF(K1="",IF(N4&gt;J8,"Die angebotene Durchschnittsleistung überschreitet die zulässige Obergrenze der Reinigungsleistung",""),"")</f>
        <v/>
      </c>
      <c r="F5" s="881"/>
      <c r="G5" s="881"/>
      <c r="H5" s="881"/>
      <c r="I5" s="881"/>
      <c r="J5" s="882"/>
      <c r="K5" s="463" t="s">
        <v>8</v>
      </c>
      <c r="L5" s="463"/>
      <c r="M5" s="463"/>
      <c r="N5" s="464">
        <f>H102</f>
        <v>2420.58</v>
      </c>
    </row>
    <row r="6" spans="1:14">
      <c r="A6" s="465"/>
      <c r="B6" s="466"/>
      <c r="E6" s="883"/>
      <c r="F6" s="883"/>
      <c r="G6" s="883"/>
      <c r="H6" s="883"/>
      <c r="I6" s="883"/>
      <c r="J6" s="884"/>
      <c r="K6" s="463" t="s">
        <v>9</v>
      </c>
      <c r="L6" s="463"/>
      <c r="M6" s="467"/>
      <c r="N6" s="464">
        <f>K102</f>
        <v>1606.75</v>
      </c>
    </row>
    <row r="7" spans="1:14" ht="15.75">
      <c r="A7" s="468"/>
      <c r="B7" s="879" t="str">
        <f>IF(AND(ROUND(SUM(H10:H102)/3,2)=ROUND(H102,2),ROUND(SUM(K10:K102)/3,2)=ROUND(K102,2),ROUND(SUM(L10:L102)/3,2)=ROUND(L102,2),ROUND(SUM(N10:N102)/3,2)=ROUND(N102,2)),"","SUMMENFEHLER")</f>
        <v/>
      </c>
      <c r="C7" s="879"/>
      <c r="D7" s="425"/>
      <c r="E7" s="426"/>
      <c r="F7" s="424"/>
      <c r="G7" s="424"/>
      <c r="H7" s="469"/>
      <c r="I7" s="471" t="s">
        <v>43</v>
      </c>
      <c r="J7" s="472"/>
      <c r="K7" s="463" t="s">
        <v>10</v>
      </c>
      <c r="L7" s="463"/>
      <c r="M7" s="463"/>
      <c r="N7" s="473">
        <f>IFERROR(N2/N6,0)</f>
        <v>0</v>
      </c>
    </row>
    <row r="8" spans="1:14" ht="15.75">
      <c r="A8" s="474"/>
      <c r="B8" s="880"/>
      <c r="C8" s="880"/>
      <c r="D8" s="425"/>
      <c r="E8" s="426"/>
      <c r="F8" s="424"/>
      <c r="G8" s="424"/>
      <c r="H8" s="470"/>
      <c r="I8" s="471" t="s">
        <v>69</v>
      </c>
      <c r="J8" s="475">
        <v>20</v>
      </c>
      <c r="K8" s="463" t="s">
        <v>42</v>
      </c>
      <c r="L8" s="463"/>
      <c r="M8" s="463"/>
      <c r="N8" s="476">
        <f>COUNTA(I10:I101)</f>
        <v>48</v>
      </c>
    </row>
    <row r="9" spans="1:14" ht="25.5">
      <c r="A9" s="477" t="s">
        <v>1</v>
      </c>
      <c r="B9" s="478" t="s">
        <v>79</v>
      </c>
      <c r="C9" s="479" t="s">
        <v>3</v>
      </c>
      <c r="D9" s="481" t="s">
        <v>2</v>
      </c>
      <c r="E9" s="481" t="s">
        <v>22</v>
      </c>
      <c r="F9" s="482" t="s">
        <v>362</v>
      </c>
      <c r="G9" s="482" t="s">
        <v>4</v>
      </c>
      <c r="H9" s="478" t="s">
        <v>23</v>
      </c>
      <c r="I9" s="483" t="s">
        <v>24</v>
      </c>
      <c r="J9" s="483" t="s">
        <v>1308</v>
      </c>
      <c r="K9" s="484" t="s">
        <v>1309</v>
      </c>
      <c r="L9" s="485" t="s">
        <v>17</v>
      </c>
      <c r="M9" s="484" t="s">
        <v>25</v>
      </c>
      <c r="N9" s="486" t="s">
        <v>26</v>
      </c>
    </row>
    <row r="10" spans="1:14" s="506" customFormat="1">
      <c r="A10" s="546"/>
      <c r="B10" s="547" t="s">
        <v>1315</v>
      </c>
      <c r="C10" s="7"/>
      <c r="D10" s="509"/>
      <c r="E10" s="510"/>
      <c r="F10" s="508"/>
      <c r="G10" s="492"/>
      <c r="H10" s="510"/>
      <c r="I10" s="494"/>
      <c r="J10" s="494"/>
      <c r="K10" s="495"/>
      <c r="L10" s="491"/>
      <c r="M10" s="495"/>
      <c r="N10" s="496"/>
    </row>
    <row r="11" spans="1:14" s="506" customFormat="1">
      <c r="A11" s="548" t="s">
        <v>616</v>
      </c>
      <c r="B11" s="414" t="s">
        <v>1315</v>
      </c>
      <c r="C11" s="8"/>
      <c r="D11" s="549" t="s">
        <v>144</v>
      </c>
      <c r="E11" s="549" t="s">
        <v>84</v>
      </c>
      <c r="F11" s="550" t="s">
        <v>51</v>
      </c>
      <c r="G11" s="500" t="s">
        <v>977</v>
      </c>
      <c r="H11" s="551">
        <v>60.91</v>
      </c>
      <c r="I11" s="502">
        <v>1</v>
      </c>
      <c r="J11" s="503"/>
      <c r="K11" s="504">
        <f t="shared" ref="K11" si="0">H11*I11</f>
        <v>60.91</v>
      </c>
      <c r="L11" s="504">
        <f t="shared" ref="L11" si="1">IFERROR(K11/J11,0)</f>
        <v>0</v>
      </c>
      <c r="M11" s="505">
        <f t="shared" ref="M11" si="2">IF(N11&gt;0,N11/I11,0)</f>
        <v>0</v>
      </c>
      <c r="N11" s="504">
        <f>ROUND(L11*SVS_GrR_1_6,2)</f>
        <v>0</v>
      </c>
    </row>
    <row r="12" spans="1:14" s="506" customFormat="1">
      <c r="A12" s="552" t="s">
        <v>618</v>
      </c>
      <c r="B12" s="414" t="s">
        <v>1315</v>
      </c>
      <c r="C12" s="8"/>
      <c r="D12" s="549" t="s">
        <v>145</v>
      </c>
      <c r="E12" s="549" t="s">
        <v>84</v>
      </c>
      <c r="F12" s="550" t="s">
        <v>51</v>
      </c>
      <c r="G12" s="500" t="s">
        <v>977</v>
      </c>
      <c r="H12" s="551">
        <v>44.55</v>
      </c>
      <c r="I12" s="502">
        <v>1</v>
      </c>
      <c r="J12" s="503"/>
      <c r="K12" s="504">
        <f t="shared" ref="K12:K13" si="3">H12*I12</f>
        <v>44.55</v>
      </c>
      <c r="L12" s="504">
        <f t="shared" ref="L12:L13" si="4">IFERROR(K12/J12,0)</f>
        <v>0</v>
      </c>
      <c r="M12" s="505">
        <f t="shared" ref="M12:M13" si="5">IF(N12&gt;0,N12/I12,0)</f>
        <v>0</v>
      </c>
      <c r="N12" s="504">
        <f t="shared" ref="N12:N13" si="6">ROUND(L12*SVS_GrR_1_6,2)</f>
        <v>0</v>
      </c>
    </row>
    <row r="13" spans="1:14" s="506" customFormat="1">
      <c r="A13" s="552" t="s">
        <v>619</v>
      </c>
      <c r="B13" s="414" t="s">
        <v>1315</v>
      </c>
      <c r="C13" s="8"/>
      <c r="D13" s="549" t="s">
        <v>146</v>
      </c>
      <c r="E13" s="549" t="s">
        <v>84</v>
      </c>
      <c r="F13" s="550" t="s">
        <v>51</v>
      </c>
      <c r="G13" s="500" t="s">
        <v>977</v>
      </c>
      <c r="H13" s="551">
        <v>11.7</v>
      </c>
      <c r="I13" s="502">
        <v>1</v>
      </c>
      <c r="J13" s="503"/>
      <c r="K13" s="504">
        <f t="shared" si="3"/>
        <v>11.7</v>
      </c>
      <c r="L13" s="504">
        <f t="shared" si="4"/>
        <v>0</v>
      </c>
      <c r="M13" s="505">
        <f t="shared" si="5"/>
        <v>0</v>
      </c>
      <c r="N13" s="504">
        <f t="shared" si="6"/>
        <v>0</v>
      </c>
    </row>
    <row r="14" spans="1:14" s="506" customFormat="1">
      <c r="A14" s="507" t="s">
        <v>72</v>
      </c>
      <c r="B14" s="508" t="s">
        <v>87</v>
      </c>
      <c r="C14" s="7"/>
      <c r="D14" s="509"/>
      <c r="E14" s="510"/>
      <c r="F14" s="508"/>
      <c r="G14" s="510"/>
      <c r="H14" s="511">
        <f>SUM(H11:H13)</f>
        <v>117.16</v>
      </c>
      <c r="I14" s="512"/>
      <c r="J14" s="512"/>
      <c r="K14" s="511">
        <f>SUM(K11:K13)</f>
        <v>117.16</v>
      </c>
      <c r="L14" s="511">
        <f>SUM(L11:L13)</f>
        <v>0</v>
      </c>
      <c r="M14" s="512"/>
      <c r="N14" s="511">
        <f>SUM(N11:N13)</f>
        <v>0</v>
      </c>
    </row>
    <row r="15" spans="1:14" s="506" customFormat="1">
      <c r="A15" s="546"/>
      <c r="B15" s="547" t="s">
        <v>130</v>
      </c>
      <c r="C15" s="7"/>
      <c r="D15" s="509"/>
      <c r="E15" s="510"/>
      <c r="F15" s="508"/>
      <c r="G15" s="492"/>
      <c r="H15" s="510"/>
      <c r="I15" s="494"/>
      <c r="J15" s="494"/>
      <c r="K15" s="495"/>
      <c r="L15" s="491"/>
      <c r="M15" s="495"/>
      <c r="N15" s="496"/>
    </row>
    <row r="16" spans="1:14" s="506" customFormat="1" ht="24">
      <c r="A16" s="548" t="s">
        <v>620</v>
      </c>
      <c r="B16" s="414" t="s">
        <v>130</v>
      </c>
      <c r="C16" s="8"/>
      <c r="D16" s="549" t="s">
        <v>144</v>
      </c>
      <c r="E16" s="549" t="s">
        <v>147</v>
      </c>
      <c r="F16" s="550" t="s">
        <v>51</v>
      </c>
      <c r="G16" s="500" t="s">
        <v>977</v>
      </c>
      <c r="H16" s="551">
        <v>16</v>
      </c>
      <c r="I16" s="502">
        <v>1</v>
      </c>
      <c r="J16" s="503"/>
      <c r="K16" s="504">
        <f t="shared" ref="K16:K18" si="7">H16*I16</f>
        <v>16</v>
      </c>
      <c r="L16" s="504">
        <f t="shared" ref="L16:L18" si="8">IFERROR(K16/J16,0)</f>
        <v>0</v>
      </c>
      <c r="M16" s="505">
        <f t="shared" ref="M16:M18" si="9">IF(N16&gt;0,N16/I16,0)</f>
        <v>0</v>
      </c>
      <c r="N16" s="504">
        <f t="shared" ref="N16:N18" si="10">ROUND(L16*SVS_GrR_1_6,2)</f>
        <v>0</v>
      </c>
    </row>
    <row r="17" spans="1:14" s="506" customFormat="1" ht="24">
      <c r="A17" s="552" t="s">
        <v>621</v>
      </c>
      <c r="B17" s="414" t="s">
        <v>130</v>
      </c>
      <c r="C17" s="8"/>
      <c r="D17" s="549" t="s">
        <v>145</v>
      </c>
      <c r="E17" s="549" t="s">
        <v>147</v>
      </c>
      <c r="F17" s="550" t="s">
        <v>51</v>
      </c>
      <c r="G17" s="500" t="s">
        <v>977</v>
      </c>
      <c r="H17" s="551">
        <v>18.600000000000001</v>
      </c>
      <c r="I17" s="502">
        <v>1</v>
      </c>
      <c r="J17" s="503"/>
      <c r="K17" s="504">
        <f t="shared" si="7"/>
        <v>18.600000000000001</v>
      </c>
      <c r="L17" s="504">
        <f t="shared" si="8"/>
        <v>0</v>
      </c>
      <c r="M17" s="505">
        <f t="shared" si="9"/>
        <v>0</v>
      </c>
      <c r="N17" s="504">
        <f t="shared" si="10"/>
        <v>0</v>
      </c>
    </row>
    <row r="18" spans="1:14" s="506" customFormat="1" ht="24">
      <c r="A18" s="552" t="s">
        <v>622</v>
      </c>
      <c r="B18" s="414" t="s">
        <v>130</v>
      </c>
      <c r="C18" s="8"/>
      <c r="D18" s="549" t="s">
        <v>148</v>
      </c>
      <c r="E18" s="549" t="s">
        <v>147</v>
      </c>
      <c r="F18" s="550" t="s">
        <v>51</v>
      </c>
      <c r="G18" s="500" t="s">
        <v>977</v>
      </c>
      <c r="H18" s="551">
        <v>5.9</v>
      </c>
      <c r="I18" s="502">
        <v>1</v>
      </c>
      <c r="J18" s="503"/>
      <c r="K18" s="504">
        <f t="shared" si="7"/>
        <v>5.9</v>
      </c>
      <c r="L18" s="504">
        <f t="shared" si="8"/>
        <v>0</v>
      </c>
      <c r="M18" s="505">
        <f t="shared" si="9"/>
        <v>0</v>
      </c>
      <c r="N18" s="504">
        <f t="shared" si="10"/>
        <v>0</v>
      </c>
    </row>
    <row r="19" spans="1:14" s="506" customFormat="1" ht="24">
      <c r="A19" s="552" t="s">
        <v>623</v>
      </c>
      <c r="B19" s="414" t="s">
        <v>130</v>
      </c>
      <c r="C19" s="8"/>
      <c r="D19" s="549" t="s">
        <v>149</v>
      </c>
      <c r="E19" s="549" t="s">
        <v>147</v>
      </c>
      <c r="F19" s="550" t="s">
        <v>47</v>
      </c>
      <c r="G19" s="553"/>
      <c r="H19" s="551">
        <v>5.0999999999999996</v>
      </c>
      <c r="I19" s="553"/>
      <c r="J19" s="553"/>
      <c r="K19" s="553"/>
      <c r="L19" s="553"/>
      <c r="M19" s="553"/>
      <c r="N19" s="553"/>
    </row>
    <row r="20" spans="1:14" s="506" customFormat="1">
      <c r="A20" s="507" t="s">
        <v>72</v>
      </c>
      <c r="B20" s="508" t="s">
        <v>87</v>
      </c>
      <c r="C20" s="7"/>
      <c r="D20" s="509"/>
      <c r="E20" s="510"/>
      <c r="F20" s="508"/>
      <c r="G20" s="510"/>
      <c r="H20" s="511">
        <f>SUM(H16:H19)</f>
        <v>45.6</v>
      </c>
      <c r="I20" s="512"/>
      <c r="J20" s="512"/>
      <c r="K20" s="511">
        <f>SUM(K16:K19)</f>
        <v>40.5</v>
      </c>
      <c r="L20" s="511">
        <f>SUM(L16:L19)</f>
        <v>0</v>
      </c>
      <c r="M20" s="512"/>
      <c r="N20" s="511">
        <f>SUM(N16:N19)</f>
        <v>0</v>
      </c>
    </row>
    <row r="21" spans="1:14" s="506" customFormat="1">
      <c r="A21" s="546"/>
      <c r="B21" s="547" t="s">
        <v>131</v>
      </c>
      <c r="C21" s="7"/>
      <c r="D21" s="509"/>
      <c r="E21" s="510"/>
      <c r="F21" s="508"/>
      <c r="G21" s="492"/>
      <c r="H21" s="510"/>
      <c r="I21" s="494"/>
      <c r="J21" s="494"/>
      <c r="K21" s="495"/>
      <c r="L21" s="491"/>
      <c r="M21" s="495"/>
      <c r="N21" s="496"/>
    </row>
    <row r="22" spans="1:14" s="506" customFormat="1">
      <c r="A22" s="807" t="s">
        <v>624</v>
      </c>
      <c r="B22" s="808" t="s">
        <v>131</v>
      </c>
      <c r="C22" s="809"/>
      <c r="D22" s="810" t="s">
        <v>144</v>
      </c>
      <c r="E22" s="810" t="s">
        <v>84</v>
      </c>
      <c r="F22" s="811" t="s">
        <v>51</v>
      </c>
      <c r="G22" s="806" t="s">
        <v>977</v>
      </c>
      <c r="H22" s="812">
        <v>12.2</v>
      </c>
      <c r="I22" s="813">
        <v>1</v>
      </c>
      <c r="J22" s="503"/>
      <c r="K22" s="504">
        <f t="shared" ref="K22:K24" si="11">H22*I22</f>
        <v>12.2</v>
      </c>
      <c r="L22" s="504">
        <f t="shared" ref="L22:L24" si="12">IFERROR(K22/J22,0)</f>
        <v>0</v>
      </c>
      <c r="M22" s="505">
        <f t="shared" ref="M22:M24" si="13">IF(N22&gt;0,N22/I22,0)</f>
        <v>0</v>
      </c>
      <c r="N22" s="504">
        <f t="shared" ref="N22:N24" si="14">ROUND(L22*SVS_GrR_1_6,2)</f>
        <v>0</v>
      </c>
    </row>
    <row r="23" spans="1:14" s="506" customFormat="1">
      <c r="A23" s="807" t="s">
        <v>625</v>
      </c>
      <c r="B23" s="808" t="s">
        <v>131</v>
      </c>
      <c r="C23" s="809"/>
      <c r="D23" s="810" t="s">
        <v>145</v>
      </c>
      <c r="E23" s="810" t="s">
        <v>84</v>
      </c>
      <c r="F23" s="811" t="s">
        <v>51</v>
      </c>
      <c r="G23" s="806" t="s">
        <v>977</v>
      </c>
      <c r="H23" s="812">
        <v>12.8</v>
      </c>
      <c r="I23" s="813">
        <v>1</v>
      </c>
      <c r="J23" s="503"/>
      <c r="K23" s="504">
        <f t="shared" si="11"/>
        <v>12.8</v>
      </c>
      <c r="L23" s="504">
        <f t="shared" si="12"/>
        <v>0</v>
      </c>
      <c r="M23" s="505">
        <f t="shared" si="13"/>
        <v>0</v>
      </c>
      <c r="N23" s="504">
        <f t="shared" si="14"/>
        <v>0</v>
      </c>
    </row>
    <row r="24" spans="1:14" s="506" customFormat="1">
      <c r="A24" s="807" t="s">
        <v>626</v>
      </c>
      <c r="B24" s="808" t="s">
        <v>131</v>
      </c>
      <c r="C24" s="809"/>
      <c r="D24" s="810" t="s">
        <v>148</v>
      </c>
      <c r="E24" s="810" t="s">
        <v>84</v>
      </c>
      <c r="F24" s="811" t="s">
        <v>51</v>
      </c>
      <c r="G24" s="806" t="s">
        <v>977</v>
      </c>
      <c r="H24" s="812">
        <v>8.5</v>
      </c>
      <c r="I24" s="813">
        <v>1</v>
      </c>
      <c r="J24" s="503"/>
      <c r="K24" s="504">
        <f t="shared" si="11"/>
        <v>8.5</v>
      </c>
      <c r="L24" s="504">
        <f t="shared" si="12"/>
        <v>0</v>
      </c>
      <c r="M24" s="505">
        <f t="shared" si="13"/>
        <v>0</v>
      </c>
      <c r="N24" s="504">
        <f t="shared" si="14"/>
        <v>0</v>
      </c>
    </row>
    <row r="25" spans="1:14" s="506" customFormat="1" ht="24">
      <c r="A25" s="807" t="s">
        <v>627</v>
      </c>
      <c r="B25" s="808" t="s">
        <v>1239</v>
      </c>
      <c r="C25" s="809"/>
      <c r="D25" s="810" t="s">
        <v>186</v>
      </c>
      <c r="E25" s="810" t="s">
        <v>84</v>
      </c>
      <c r="F25" s="806" t="s">
        <v>51</v>
      </c>
      <c r="G25" s="806" t="s">
        <v>977</v>
      </c>
      <c r="H25" s="812">
        <v>23.2</v>
      </c>
      <c r="I25" s="813">
        <v>1</v>
      </c>
      <c r="J25" s="503"/>
      <c r="K25" s="504">
        <f t="shared" ref="K25:K27" si="15">H25*I25</f>
        <v>23.2</v>
      </c>
      <c r="L25" s="504">
        <f t="shared" ref="L25:L27" si="16">IFERROR(K25/J25,0)</f>
        <v>0</v>
      </c>
      <c r="M25" s="505">
        <f t="shared" ref="M25:M27" si="17">IF(N25&gt;0,N25/I25,0)</f>
        <v>0</v>
      </c>
      <c r="N25" s="504">
        <f t="shared" ref="N25:N27" si="18">ROUND(L25*SVS_GrR_1_6,2)</f>
        <v>0</v>
      </c>
    </row>
    <row r="26" spans="1:14" s="506" customFormat="1" ht="24">
      <c r="A26" s="807" t="s">
        <v>747</v>
      </c>
      <c r="B26" s="808" t="s">
        <v>1239</v>
      </c>
      <c r="C26" s="809"/>
      <c r="D26" s="810" t="s">
        <v>1240</v>
      </c>
      <c r="E26" s="810" t="s">
        <v>84</v>
      </c>
      <c r="F26" s="806" t="s">
        <v>51</v>
      </c>
      <c r="G26" s="806" t="s">
        <v>977</v>
      </c>
      <c r="H26" s="812">
        <v>3.22</v>
      </c>
      <c r="I26" s="813">
        <v>1</v>
      </c>
      <c r="J26" s="503"/>
      <c r="K26" s="504">
        <f t="shared" si="15"/>
        <v>3.22</v>
      </c>
      <c r="L26" s="504">
        <f t="shared" si="16"/>
        <v>0</v>
      </c>
      <c r="M26" s="505">
        <f t="shared" si="17"/>
        <v>0</v>
      </c>
      <c r="N26" s="504">
        <f t="shared" si="18"/>
        <v>0</v>
      </c>
    </row>
    <row r="27" spans="1:14" s="506" customFormat="1" ht="24">
      <c r="A27" s="807" t="s">
        <v>748</v>
      </c>
      <c r="B27" s="808" t="s">
        <v>1239</v>
      </c>
      <c r="C27" s="809"/>
      <c r="D27" s="810" t="s">
        <v>1322</v>
      </c>
      <c r="E27" s="810" t="s">
        <v>84</v>
      </c>
      <c r="F27" s="806" t="s">
        <v>51</v>
      </c>
      <c r="G27" s="806" t="s">
        <v>977</v>
      </c>
      <c r="H27" s="812">
        <v>3.6</v>
      </c>
      <c r="I27" s="813">
        <v>1</v>
      </c>
      <c r="J27" s="503"/>
      <c r="K27" s="504">
        <f t="shared" si="15"/>
        <v>3.6</v>
      </c>
      <c r="L27" s="504">
        <f t="shared" si="16"/>
        <v>0</v>
      </c>
      <c r="M27" s="505">
        <f t="shared" si="17"/>
        <v>0</v>
      </c>
      <c r="N27" s="504">
        <f t="shared" si="18"/>
        <v>0</v>
      </c>
    </row>
    <row r="28" spans="1:14" s="506" customFormat="1">
      <c r="A28" s="507" t="s">
        <v>72</v>
      </c>
      <c r="B28" s="508" t="s">
        <v>87</v>
      </c>
      <c r="C28" s="7"/>
      <c r="D28" s="509"/>
      <c r="E28" s="510"/>
      <c r="F28" s="508"/>
      <c r="G28" s="510"/>
      <c r="H28" s="511">
        <f>SUM(H22:H27)</f>
        <v>63.52</v>
      </c>
      <c r="I28" s="512"/>
      <c r="J28" s="512"/>
      <c r="K28" s="511">
        <f>SUM(K22:K27)</f>
        <v>63.52</v>
      </c>
      <c r="L28" s="511">
        <f>SUM(L22:L27)</f>
        <v>0</v>
      </c>
      <c r="M28" s="512"/>
      <c r="N28" s="511">
        <f>SUM(N22:N27)</f>
        <v>0</v>
      </c>
    </row>
    <row r="29" spans="1:14" s="506" customFormat="1">
      <c r="A29" s="546"/>
      <c r="B29" s="547" t="s">
        <v>132</v>
      </c>
      <c r="C29" s="7"/>
      <c r="D29" s="509"/>
      <c r="E29" s="510"/>
      <c r="F29" s="508"/>
      <c r="G29" s="492"/>
      <c r="H29" s="510"/>
      <c r="I29" s="494"/>
      <c r="J29" s="494"/>
      <c r="K29" s="495"/>
      <c r="L29" s="491"/>
      <c r="M29" s="495"/>
      <c r="N29" s="496"/>
    </row>
    <row r="30" spans="1:14" s="506" customFormat="1">
      <c r="A30" s="552" t="s">
        <v>628</v>
      </c>
      <c r="B30" s="414" t="s">
        <v>132</v>
      </c>
      <c r="C30" s="8"/>
      <c r="D30" s="549" t="s">
        <v>151</v>
      </c>
      <c r="E30" s="549" t="s">
        <v>84</v>
      </c>
      <c r="F30" s="550" t="s">
        <v>51</v>
      </c>
      <c r="G30" s="500" t="s">
        <v>977</v>
      </c>
      <c r="H30" s="551">
        <v>7.6</v>
      </c>
      <c r="I30" s="502">
        <v>1</v>
      </c>
      <c r="J30" s="503"/>
      <c r="K30" s="504">
        <f t="shared" ref="K30:K31" si="19">H30*I30</f>
        <v>7.6</v>
      </c>
      <c r="L30" s="504">
        <f t="shared" ref="L30:L31" si="20">IFERROR(K30/J30,0)</f>
        <v>0</v>
      </c>
      <c r="M30" s="505">
        <f t="shared" ref="M30:M31" si="21">IF(N30&gt;0,N30/I30,0)</f>
        <v>0</v>
      </c>
      <c r="N30" s="504">
        <f t="shared" ref="N30:N31" si="22">ROUND(L30*SVS_GrR_1_6,2)</f>
        <v>0</v>
      </c>
    </row>
    <row r="31" spans="1:14" s="506" customFormat="1">
      <c r="A31" s="552" t="s">
        <v>629</v>
      </c>
      <c r="B31" s="414" t="s">
        <v>132</v>
      </c>
      <c r="C31" s="8"/>
      <c r="D31" s="549" t="s">
        <v>152</v>
      </c>
      <c r="E31" s="549" t="s">
        <v>84</v>
      </c>
      <c r="F31" s="550" t="s">
        <v>51</v>
      </c>
      <c r="G31" s="500" t="s">
        <v>977</v>
      </c>
      <c r="H31" s="551">
        <v>4.5</v>
      </c>
      <c r="I31" s="502">
        <v>1</v>
      </c>
      <c r="J31" s="503"/>
      <c r="K31" s="504">
        <f t="shared" si="19"/>
        <v>4.5</v>
      </c>
      <c r="L31" s="504">
        <f t="shared" si="20"/>
        <v>0</v>
      </c>
      <c r="M31" s="505">
        <f t="shared" si="21"/>
        <v>0</v>
      </c>
      <c r="N31" s="504">
        <f t="shared" si="22"/>
        <v>0</v>
      </c>
    </row>
    <row r="32" spans="1:14" s="506" customFormat="1">
      <c r="A32" s="507" t="s">
        <v>72</v>
      </c>
      <c r="B32" s="508" t="s">
        <v>87</v>
      </c>
      <c r="C32" s="7"/>
      <c r="D32" s="509"/>
      <c r="E32" s="510"/>
      <c r="F32" s="508"/>
      <c r="G32" s="510"/>
      <c r="H32" s="511">
        <f>SUM(H30:H31)</f>
        <v>12.1</v>
      </c>
      <c r="I32" s="512"/>
      <c r="J32" s="512"/>
      <c r="K32" s="511">
        <f>SUM(K30:K31)</f>
        <v>12.1</v>
      </c>
      <c r="L32" s="511">
        <f>SUM(L30:L31)</f>
        <v>0</v>
      </c>
      <c r="M32" s="512"/>
      <c r="N32" s="511">
        <f>SUM(N30:N31)</f>
        <v>0</v>
      </c>
    </row>
    <row r="33" spans="1:14" s="506" customFormat="1">
      <c r="A33" s="546"/>
      <c r="B33" s="547" t="s">
        <v>615</v>
      </c>
      <c r="C33" s="7"/>
      <c r="D33" s="509"/>
      <c r="E33" s="510"/>
      <c r="F33" s="508"/>
      <c r="G33" s="492"/>
      <c r="H33" s="510"/>
      <c r="I33" s="494"/>
      <c r="J33" s="494"/>
      <c r="K33" s="495"/>
      <c r="L33" s="491"/>
      <c r="M33" s="495"/>
      <c r="N33" s="496"/>
    </row>
    <row r="34" spans="1:14" s="506" customFormat="1">
      <c r="A34" s="552" t="s">
        <v>630</v>
      </c>
      <c r="B34" s="414" t="s">
        <v>133</v>
      </c>
      <c r="C34" s="8"/>
      <c r="D34" s="549" t="s">
        <v>151</v>
      </c>
      <c r="E34" s="549" t="s">
        <v>153</v>
      </c>
      <c r="F34" s="550" t="s">
        <v>51</v>
      </c>
      <c r="G34" s="500" t="s">
        <v>977</v>
      </c>
      <c r="H34" s="551">
        <v>7.25</v>
      </c>
      <c r="I34" s="502">
        <v>1</v>
      </c>
      <c r="J34" s="503"/>
      <c r="K34" s="504">
        <f t="shared" ref="K34:K35" si="23">H34*I34</f>
        <v>7.25</v>
      </c>
      <c r="L34" s="504">
        <f t="shared" ref="L34:L35" si="24">IFERROR(K34/J34,0)</f>
        <v>0</v>
      </c>
      <c r="M34" s="505">
        <f t="shared" ref="M34:M35" si="25">IF(N34&gt;0,N34/I34,0)</f>
        <v>0</v>
      </c>
      <c r="N34" s="504">
        <f t="shared" ref="N34:N35" si="26">ROUND(L34*SVS_GrR_1_6,2)</f>
        <v>0</v>
      </c>
    </row>
    <row r="35" spans="1:14" s="506" customFormat="1">
      <c r="A35" s="552" t="s">
        <v>631</v>
      </c>
      <c r="B35" s="414" t="s">
        <v>133</v>
      </c>
      <c r="C35" s="8"/>
      <c r="D35" s="549" t="s">
        <v>152</v>
      </c>
      <c r="E35" s="549" t="s">
        <v>153</v>
      </c>
      <c r="F35" s="550" t="s">
        <v>51</v>
      </c>
      <c r="G35" s="500" t="s">
        <v>977</v>
      </c>
      <c r="H35" s="551">
        <v>5.15</v>
      </c>
      <c r="I35" s="502">
        <v>1</v>
      </c>
      <c r="J35" s="503"/>
      <c r="K35" s="504">
        <f t="shared" si="23"/>
        <v>5.15</v>
      </c>
      <c r="L35" s="504">
        <f t="shared" si="24"/>
        <v>0</v>
      </c>
      <c r="M35" s="505">
        <f t="shared" si="25"/>
        <v>0</v>
      </c>
      <c r="N35" s="504">
        <f t="shared" si="26"/>
        <v>0</v>
      </c>
    </row>
    <row r="36" spans="1:14" s="506" customFormat="1">
      <c r="A36" s="507" t="s">
        <v>72</v>
      </c>
      <c r="B36" s="508" t="s">
        <v>87</v>
      </c>
      <c r="C36" s="7"/>
      <c r="D36" s="509"/>
      <c r="E36" s="510"/>
      <c r="F36" s="508"/>
      <c r="G36" s="510"/>
      <c r="H36" s="511">
        <f>SUM(H34:H35)</f>
        <v>12.4</v>
      </c>
      <c r="I36" s="512"/>
      <c r="J36" s="512"/>
      <c r="K36" s="511">
        <f>SUM(K34:K35)</f>
        <v>12.4</v>
      </c>
      <c r="L36" s="511">
        <f>SUM(L34:L35)</f>
        <v>0</v>
      </c>
      <c r="M36" s="512"/>
      <c r="N36" s="511">
        <f>SUM(N34:N35)</f>
        <v>0</v>
      </c>
    </row>
    <row r="37" spans="1:14" s="506" customFormat="1">
      <c r="A37" s="546"/>
      <c r="B37" s="547" t="s">
        <v>134</v>
      </c>
      <c r="C37" s="7"/>
      <c r="D37" s="509"/>
      <c r="E37" s="510"/>
      <c r="F37" s="508"/>
      <c r="G37" s="492"/>
      <c r="H37" s="510"/>
      <c r="I37" s="494"/>
      <c r="J37" s="494"/>
      <c r="K37" s="495"/>
      <c r="L37" s="491"/>
      <c r="M37" s="495"/>
      <c r="N37" s="496"/>
    </row>
    <row r="38" spans="1:14" s="506" customFormat="1">
      <c r="A38" s="552" t="s">
        <v>632</v>
      </c>
      <c r="B38" s="414" t="s">
        <v>134</v>
      </c>
      <c r="C38" s="8"/>
      <c r="D38" s="549" t="s">
        <v>144</v>
      </c>
      <c r="E38" s="549" t="s">
        <v>1206</v>
      </c>
      <c r="F38" s="550" t="s">
        <v>51</v>
      </c>
      <c r="G38" s="500" t="s">
        <v>977</v>
      </c>
      <c r="H38" s="551">
        <v>19.98</v>
      </c>
      <c r="I38" s="502">
        <v>1</v>
      </c>
      <c r="J38" s="503"/>
      <c r="K38" s="504">
        <f t="shared" ref="K38:K41" si="27">H38*I38</f>
        <v>19.98</v>
      </c>
      <c r="L38" s="504">
        <f t="shared" ref="L38:L41" si="28">IFERROR(K38/J38,0)</f>
        <v>0</v>
      </c>
      <c r="M38" s="505">
        <f t="shared" ref="M38:M41" si="29">IF(N38&gt;0,N38/I38,0)</f>
        <v>0</v>
      </c>
      <c r="N38" s="504">
        <f t="shared" ref="N38:N41" si="30">ROUND(L38*SVS_GrR_1_6,2)</f>
        <v>0</v>
      </c>
    </row>
    <row r="39" spans="1:14" s="506" customFormat="1">
      <c r="A39" s="552" t="s">
        <v>633</v>
      </c>
      <c r="B39" s="414" t="s">
        <v>134</v>
      </c>
      <c r="C39" s="8"/>
      <c r="D39" s="549" t="s">
        <v>145</v>
      </c>
      <c r="E39" s="549" t="s">
        <v>1206</v>
      </c>
      <c r="F39" s="550" t="s">
        <v>51</v>
      </c>
      <c r="G39" s="500" t="s">
        <v>977</v>
      </c>
      <c r="H39" s="551">
        <v>17.36</v>
      </c>
      <c r="I39" s="502">
        <v>1</v>
      </c>
      <c r="J39" s="503"/>
      <c r="K39" s="504">
        <f t="shared" si="27"/>
        <v>17.36</v>
      </c>
      <c r="L39" s="504">
        <f t="shared" si="28"/>
        <v>0</v>
      </c>
      <c r="M39" s="505">
        <f t="shared" si="29"/>
        <v>0</v>
      </c>
      <c r="N39" s="504">
        <f t="shared" si="30"/>
        <v>0</v>
      </c>
    </row>
    <row r="40" spans="1:14" s="506" customFormat="1">
      <c r="A40" s="552" t="s">
        <v>634</v>
      </c>
      <c r="B40" s="414" t="s">
        <v>134</v>
      </c>
      <c r="C40" s="8"/>
      <c r="D40" s="549" t="s">
        <v>155</v>
      </c>
      <c r="E40" s="549" t="s">
        <v>1206</v>
      </c>
      <c r="F40" s="550" t="s">
        <v>51</v>
      </c>
      <c r="G40" s="500" t="s">
        <v>977</v>
      </c>
      <c r="H40" s="551">
        <v>6.23</v>
      </c>
      <c r="I40" s="502">
        <v>1</v>
      </c>
      <c r="J40" s="503"/>
      <c r="K40" s="504">
        <f t="shared" si="27"/>
        <v>6.23</v>
      </c>
      <c r="L40" s="504">
        <f t="shared" si="28"/>
        <v>0</v>
      </c>
      <c r="M40" s="505">
        <f t="shared" si="29"/>
        <v>0</v>
      </c>
      <c r="N40" s="504">
        <f t="shared" si="30"/>
        <v>0</v>
      </c>
    </row>
    <row r="41" spans="1:14" s="506" customFormat="1">
      <c r="A41" s="552" t="s">
        <v>635</v>
      </c>
      <c r="B41" s="414" t="s">
        <v>134</v>
      </c>
      <c r="C41" s="8"/>
      <c r="D41" s="549" t="s">
        <v>156</v>
      </c>
      <c r="E41" s="549" t="s">
        <v>1206</v>
      </c>
      <c r="F41" s="550" t="s">
        <v>51</v>
      </c>
      <c r="G41" s="500" t="s">
        <v>977</v>
      </c>
      <c r="H41" s="551">
        <v>6.23</v>
      </c>
      <c r="I41" s="502">
        <v>1</v>
      </c>
      <c r="J41" s="503"/>
      <c r="K41" s="504">
        <f t="shared" si="27"/>
        <v>6.23</v>
      </c>
      <c r="L41" s="504">
        <f t="shared" si="28"/>
        <v>0</v>
      </c>
      <c r="M41" s="505">
        <f t="shared" si="29"/>
        <v>0</v>
      </c>
      <c r="N41" s="504">
        <f t="shared" si="30"/>
        <v>0</v>
      </c>
    </row>
    <row r="42" spans="1:14" s="506" customFormat="1">
      <c r="A42" s="552" t="s">
        <v>636</v>
      </c>
      <c r="B42" s="414" t="s">
        <v>134</v>
      </c>
      <c r="C42" s="8"/>
      <c r="D42" s="549" t="s">
        <v>5</v>
      </c>
      <c r="E42" s="549" t="s">
        <v>1206</v>
      </c>
      <c r="F42" s="550" t="s">
        <v>47</v>
      </c>
      <c r="G42" s="553"/>
      <c r="H42" s="551">
        <v>27.62</v>
      </c>
      <c r="I42" s="553"/>
      <c r="J42" s="553"/>
      <c r="K42" s="553"/>
      <c r="L42" s="553"/>
      <c r="M42" s="553"/>
      <c r="N42" s="553"/>
    </row>
    <row r="43" spans="1:14" s="506" customFormat="1">
      <c r="A43" s="507" t="s">
        <v>72</v>
      </c>
      <c r="B43" s="508" t="s">
        <v>87</v>
      </c>
      <c r="C43" s="7"/>
      <c r="D43" s="509"/>
      <c r="E43" s="510"/>
      <c r="F43" s="508"/>
      <c r="G43" s="510"/>
      <c r="H43" s="511">
        <f>SUM(H38:H42)</f>
        <v>77.420000000000016</v>
      </c>
      <c r="I43" s="512"/>
      <c r="J43" s="512"/>
      <c r="K43" s="511">
        <f>SUM(K38:K42)</f>
        <v>49.800000000000011</v>
      </c>
      <c r="L43" s="511">
        <f>SUM(L38:L42)</f>
        <v>0</v>
      </c>
      <c r="M43" s="512"/>
      <c r="N43" s="511">
        <f>SUM(N38:N42)</f>
        <v>0</v>
      </c>
    </row>
    <row r="44" spans="1:14" s="506" customFormat="1">
      <c r="A44" s="546"/>
      <c r="B44" s="547" t="s">
        <v>135</v>
      </c>
      <c r="C44" s="7"/>
      <c r="D44" s="509"/>
      <c r="E44" s="510"/>
      <c r="F44" s="508"/>
      <c r="G44" s="492"/>
      <c r="H44" s="510"/>
      <c r="I44" s="494"/>
      <c r="J44" s="494"/>
      <c r="K44" s="495"/>
      <c r="L44" s="491"/>
      <c r="M44" s="495"/>
      <c r="N44" s="496"/>
    </row>
    <row r="45" spans="1:14" s="506" customFormat="1">
      <c r="A45" s="548" t="s">
        <v>637</v>
      </c>
      <c r="B45" s="414" t="s">
        <v>135</v>
      </c>
      <c r="C45" s="8"/>
      <c r="D45" s="549" t="s">
        <v>157</v>
      </c>
      <c r="E45" s="549" t="s">
        <v>153</v>
      </c>
      <c r="F45" s="550" t="s">
        <v>44</v>
      </c>
      <c r="G45" s="553"/>
      <c r="H45" s="551">
        <v>42</v>
      </c>
      <c r="I45" s="553"/>
      <c r="J45" s="553"/>
      <c r="K45" s="553"/>
      <c r="L45" s="553"/>
      <c r="M45" s="553"/>
      <c r="N45" s="553"/>
    </row>
    <row r="46" spans="1:14" s="506" customFormat="1">
      <c r="A46" s="552" t="s">
        <v>638</v>
      </c>
      <c r="B46" s="414" t="s">
        <v>135</v>
      </c>
      <c r="C46" s="8"/>
      <c r="D46" s="549" t="s">
        <v>158</v>
      </c>
      <c r="E46" s="549" t="s">
        <v>153</v>
      </c>
      <c r="F46" s="550" t="s">
        <v>51</v>
      </c>
      <c r="G46" s="500" t="s">
        <v>977</v>
      </c>
      <c r="H46" s="551">
        <v>3.62</v>
      </c>
      <c r="I46" s="502">
        <v>1</v>
      </c>
      <c r="J46" s="503"/>
      <c r="K46" s="504">
        <f t="shared" ref="K46" si="31">H46*I46</f>
        <v>3.62</v>
      </c>
      <c r="L46" s="504">
        <f t="shared" ref="L46" si="32">IFERROR(K46/J46,0)</f>
        <v>0</v>
      </c>
      <c r="M46" s="505">
        <f t="shared" ref="M46" si="33">IF(N46&gt;0,N46/I46,0)</f>
        <v>0</v>
      </c>
      <c r="N46" s="504">
        <f>ROUND(L46*SVS_GrR_1_6,2)</f>
        <v>0</v>
      </c>
    </row>
    <row r="47" spans="1:14" s="506" customFormat="1">
      <c r="A47" s="507" t="s">
        <v>72</v>
      </c>
      <c r="B47" s="508" t="s">
        <v>87</v>
      </c>
      <c r="C47" s="7"/>
      <c r="D47" s="509"/>
      <c r="E47" s="510"/>
      <c r="F47" s="508"/>
      <c r="G47" s="510"/>
      <c r="H47" s="511">
        <f>SUM(H45:H46)</f>
        <v>45.62</v>
      </c>
      <c r="I47" s="512"/>
      <c r="J47" s="512"/>
      <c r="K47" s="511">
        <f>SUM(K45:K46)</f>
        <v>3.62</v>
      </c>
      <c r="L47" s="511">
        <f>SUM(L45:L46)</f>
        <v>0</v>
      </c>
      <c r="M47" s="512"/>
      <c r="N47" s="511">
        <f>SUM(N45:N46)</f>
        <v>0</v>
      </c>
    </row>
    <row r="48" spans="1:14" s="506" customFormat="1">
      <c r="A48" s="546"/>
      <c r="B48" s="547" t="s">
        <v>136</v>
      </c>
      <c r="C48" s="7"/>
      <c r="D48" s="509"/>
      <c r="E48" s="510"/>
      <c r="F48" s="508"/>
      <c r="G48" s="492"/>
      <c r="H48" s="510"/>
      <c r="I48" s="494"/>
      <c r="J48" s="494"/>
      <c r="K48" s="495"/>
      <c r="L48" s="491"/>
      <c r="M48" s="495"/>
      <c r="N48" s="496"/>
    </row>
    <row r="49" spans="1:14" s="506" customFormat="1">
      <c r="A49" s="807" t="s">
        <v>642</v>
      </c>
      <c r="B49" s="414" t="s">
        <v>137</v>
      </c>
      <c r="C49" s="8"/>
      <c r="D49" s="549" t="s">
        <v>90</v>
      </c>
      <c r="E49" s="549" t="s">
        <v>986</v>
      </c>
      <c r="F49" s="550" t="s">
        <v>1234</v>
      </c>
      <c r="G49" s="553"/>
      <c r="H49" s="551">
        <v>7.5</v>
      </c>
      <c r="I49" s="553"/>
      <c r="J49" s="553"/>
      <c r="K49" s="553"/>
      <c r="L49" s="553"/>
      <c r="M49" s="553"/>
      <c r="N49" s="553"/>
    </row>
    <row r="50" spans="1:14">
      <c r="A50" s="807" t="s">
        <v>643</v>
      </c>
      <c r="B50" s="414" t="s">
        <v>137</v>
      </c>
      <c r="C50" s="8"/>
      <c r="D50" s="549" t="s">
        <v>160</v>
      </c>
      <c r="E50" s="549" t="s">
        <v>986</v>
      </c>
      <c r="F50" s="550" t="s">
        <v>1234</v>
      </c>
      <c r="G50" s="553"/>
      <c r="H50" s="551">
        <v>436.92</v>
      </c>
      <c r="I50" s="553"/>
      <c r="J50" s="553"/>
      <c r="K50" s="553"/>
      <c r="L50" s="553"/>
      <c r="M50" s="553"/>
      <c r="N50" s="553"/>
    </row>
    <row r="51" spans="1:14">
      <c r="A51" s="507" t="s">
        <v>72</v>
      </c>
      <c r="B51" s="508" t="s">
        <v>87</v>
      </c>
      <c r="C51" s="7"/>
      <c r="D51" s="509"/>
      <c r="E51" s="510"/>
      <c r="F51" s="508"/>
      <c r="G51" s="510"/>
      <c r="H51" s="511">
        <f>SUM(H49:H50)</f>
        <v>444.42</v>
      </c>
      <c r="I51" s="512"/>
      <c r="J51" s="512"/>
      <c r="K51" s="511">
        <f>SUM(K49:K50)</f>
        <v>0</v>
      </c>
      <c r="L51" s="511">
        <f>SUM(L49:L50)</f>
        <v>0</v>
      </c>
      <c r="M51" s="512"/>
      <c r="N51" s="511">
        <f>SUM(N49:N50)</f>
        <v>0</v>
      </c>
    </row>
    <row r="52" spans="1:14" s="506" customFormat="1">
      <c r="A52" s="546"/>
      <c r="B52" s="547" t="s">
        <v>647</v>
      </c>
      <c r="C52" s="7"/>
      <c r="D52" s="509"/>
      <c r="E52" s="510"/>
      <c r="F52" s="508"/>
      <c r="G52" s="492"/>
      <c r="H52" s="510"/>
      <c r="I52" s="494"/>
      <c r="J52" s="494"/>
      <c r="K52" s="495"/>
      <c r="L52" s="491"/>
      <c r="M52" s="495"/>
      <c r="N52" s="496"/>
    </row>
    <row r="53" spans="1:14" s="506" customFormat="1">
      <c r="A53" s="552" t="s">
        <v>646</v>
      </c>
      <c r="B53" s="414" t="s">
        <v>138</v>
      </c>
      <c r="C53" s="8"/>
      <c r="D53" s="549" t="s">
        <v>159</v>
      </c>
      <c r="E53" s="549" t="s">
        <v>88</v>
      </c>
      <c r="F53" s="550" t="s">
        <v>47</v>
      </c>
      <c r="G53" s="553"/>
      <c r="H53" s="551">
        <v>42</v>
      </c>
      <c r="I53" s="553"/>
      <c r="J53" s="553"/>
      <c r="K53" s="553"/>
      <c r="L53" s="553"/>
      <c r="M53" s="553"/>
      <c r="N53" s="553"/>
    </row>
    <row r="54" spans="1:14" s="506" customFormat="1">
      <c r="A54" s="507" t="s">
        <v>72</v>
      </c>
      <c r="B54" s="508" t="s">
        <v>87</v>
      </c>
      <c r="C54" s="7"/>
      <c r="D54" s="509"/>
      <c r="E54" s="510"/>
      <c r="F54" s="508"/>
      <c r="G54" s="510"/>
      <c r="H54" s="511">
        <f>SUM(H53)</f>
        <v>42</v>
      </c>
      <c r="I54" s="512"/>
      <c r="J54" s="512"/>
      <c r="K54" s="511">
        <f>SUM(K53)</f>
        <v>0</v>
      </c>
      <c r="L54" s="511">
        <f>SUM(L53)</f>
        <v>0</v>
      </c>
      <c r="M54" s="512"/>
      <c r="N54" s="511">
        <f>SUM(N53)</f>
        <v>0</v>
      </c>
    </row>
    <row r="55" spans="1:14" s="506" customFormat="1">
      <c r="A55" s="546"/>
      <c r="B55" s="547" t="s">
        <v>139</v>
      </c>
      <c r="C55" s="7"/>
      <c r="D55" s="509"/>
      <c r="E55" s="510"/>
      <c r="F55" s="508"/>
      <c r="G55" s="492"/>
      <c r="H55" s="510"/>
      <c r="I55" s="494"/>
      <c r="J55" s="494"/>
      <c r="K55" s="495"/>
      <c r="L55" s="491"/>
      <c r="M55" s="495"/>
      <c r="N55" s="496"/>
    </row>
    <row r="56" spans="1:14" ht="24">
      <c r="A56" s="814" t="s">
        <v>648</v>
      </c>
      <c r="B56" s="808" t="s">
        <v>139</v>
      </c>
      <c r="C56" s="809"/>
      <c r="D56" s="810" t="s">
        <v>161</v>
      </c>
      <c r="E56" s="810" t="s">
        <v>162</v>
      </c>
      <c r="F56" s="811" t="s">
        <v>47</v>
      </c>
      <c r="G56" s="815"/>
      <c r="H56" s="812">
        <v>28</v>
      </c>
      <c r="I56" s="815"/>
      <c r="J56" s="553"/>
      <c r="K56" s="553"/>
      <c r="L56" s="553"/>
      <c r="M56" s="553"/>
      <c r="N56" s="553"/>
    </row>
    <row r="57" spans="1:14" ht="24">
      <c r="A57" s="807" t="s">
        <v>649</v>
      </c>
      <c r="B57" s="808" t="s">
        <v>139</v>
      </c>
      <c r="C57" s="809"/>
      <c r="D57" s="810" t="s">
        <v>161</v>
      </c>
      <c r="E57" s="810" t="s">
        <v>163</v>
      </c>
      <c r="F57" s="811" t="s">
        <v>47</v>
      </c>
      <c r="G57" s="815"/>
      <c r="H57" s="812">
        <v>26</v>
      </c>
      <c r="I57" s="815"/>
      <c r="J57" s="553"/>
      <c r="K57" s="553"/>
      <c r="L57" s="553"/>
      <c r="M57" s="553"/>
      <c r="N57" s="553"/>
    </row>
    <row r="58" spans="1:14" s="506" customFormat="1">
      <c r="A58" s="814" t="s">
        <v>650</v>
      </c>
      <c r="B58" s="808" t="s">
        <v>139</v>
      </c>
      <c r="C58" s="809"/>
      <c r="D58" s="810" t="s">
        <v>164</v>
      </c>
      <c r="E58" s="810" t="s">
        <v>84</v>
      </c>
      <c r="F58" s="811" t="s">
        <v>51</v>
      </c>
      <c r="G58" s="806" t="s">
        <v>977</v>
      </c>
      <c r="H58" s="812">
        <v>19</v>
      </c>
      <c r="I58" s="813">
        <v>1</v>
      </c>
      <c r="J58" s="503"/>
      <c r="K58" s="504">
        <f t="shared" ref="K58:K64" si="34">H58*I58</f>
        <v>19</v>
      </c>
      <c r="L58" s="504">
        <f t="shared" ref="L58:L64" si="35">IFERROR(K58/J58,0)</f>
        <v>0</v>
      </c>
      <c r="M58" s="505">
        <f t="shared" ref="M58:M64" si="36">IF(N58&gt;0,N58/I58,0)</f>
        <v>0</v>
      </c>
      <c r="N58" s="504">
        <f t="shared" ref="N58:N64" si="37">ROUND(L58*SVS_GrR_1_6,2)</f>
        <v>0</v>
      </c>
    </row>
    <row r="59" spans="1:14" s="506" customFormat="1">
      <c r="A59" s="807" t="s">
        <v>651</v>
      </c>
      <c r="B59" s="808" t="s">
        <v>139</v>
      </c>
      <c r="C59" s="809"/>
      <c r="D59" s="810" t="s">
        <v>165</v>
      </c>
      <c r="E59" s="810" t="s">
        <v>84</v>
      </c>
      <c r="F59" s="811" t="s">
        <v>51</v>
      </c>
      <c r="G59" s="806" t="s">
        <v>977</v>
      </c>
      <c r="H59" s="812">
        <v>23</v>
      </c>
      <c r="I59" s="813">
        <v>1</v>
      </c>
      <c r="J59" s="503"/>
      <c r="K59" s="504">
        <f t="shared" si="34"/>
        <v>23</v>
      </c>
      <c r="L59" s="504">
        <f t="shared" si="35"/>
        <v>0</v>
      </c>
      <c r="M59" s="505">
        <f t="shared" si="36"/>
        <v>0</v>
      </c>
      <c r="N59" s="504">
        <f t="shared" si="37"/>
        <v>0</v>
      </c>
    </row>
    <row r="60" spans="1:14" s="506" customFormat="1">
      <c r="A60" s="814" t="s">
        <v>652</v>
      </c>
      <c r="B60" s="808" t="s">
        <v>139</v>
      </c>
      <c r="C60" s="809"/>
      <c r="D60" s="810" t="s">
        <v>85</v>
      </c>
      <c r="E60" s="810" t="s">
        <v>84</v>
      </c>
      <c r="F60" s="811" t="s">
        <v>51</v>
      </c>
      <c r="G60" s="806" t="s">
        <v>977</v>
      </c>
      <c r="H60" s="812">
        <v>5</v>
      </c>
      <c r="I60" s="813">
        <v>1</v>
      </c>
      <c r="J60" s="503"/>
      <c r="K60" s="504">
        <f t="shared" si="34"/>
        <v>5</v>
      </c>
      <c r="L60" s="504">
        <f t="shared" si="35"/>
        <v>0</v>
      </c>
      <c r="M60" s="505">
        <f t="shared" si="36"/>
        <v>0</v>
      </c>
      <c r="N60" s="504">
        <f t="shared" si="37"/>
        <v>0</v>
      </c>
    </row>
    <row r="61" spans="1:14" s="506" customFormat="1">
      <c r="A61" s="807" t="s">
        <v>653</v>
      </c>
      <c r="B61" s="808" t="s">
        <v>139</v>
      </c>
      <c r="C61" s="809"/>
      <c r="D61" s="810" t="s">
        <v>166</v>
      </c>
      <c r="E61" s="810" t="s">
        <v>84</v>
      </c>
      <c r="F61" s="811" t="s">
        <v>51</v>
      </c>
      <c r="G61" s="806" t="s">
        <v>977</v>
      </c>
      <c r="H61" s="812">
        <v>6</v>
      </c>
      <c r="I61" s="813">
        <v>1</v>
      </c>
      <c r="J61" s="503"/>
      <c r="K61" s="504">
        <f t="shared" si="34"/>
        <v>6</v>
      </c>
      <c r="L61" s="504">
        <f t="shared" si="35"/>
        <v>0</v>
      </c>
      <c r="M61" s="505">
        <f t="shared" si="36"/>
        <v>0</v>
      </c>
      <c r="N61" s="504">
        <f t="shared" si="37"/>
        <v>0</v>
      </c>
    </row>
    <row r="62" spans="1:14" s="506" customFormat="1">
      <c r="A62" s="814" t="s">
        <v>654</v>
      </c>
      <c r="B62" s="808" t="s">
        <v>139</v>
      </c>
      <c r="C62" s="809"/>
      <c r="D62" s="810" t="s">
        <v>167</v>
      </c>
      <c r="E62" s="810" t="s">
        <v>84</v>
      </c>
      <c r="F62" s="811" t="s">
        <v>51</v>
      </c>
      <c r="G62" s="806" t="s">
        <v>977</v>
      </c>
      <c r="H62" s="812">
        <v>14</v>
      </c>
      <c r="I62" s="813">
        <v>1</v>
      </c>
      <c r="J62" s="503"/>
      <c r="K62" s="504">
        <f t="shared" si="34"/>
        <v>14</v>
      </c>
      <c r="L62" s="504">
        <f t="shared" si="35"/>
        <v>0</v>
      </c>
      <c r="M62" s="505">
        <f t="shared" si="36"/>
        <v>0</v>
      </c>
      <c r="N62" s="504">
        <f t="shared" si="37"/>
        <v>0</v>
      </c>
    </row>
    <row r="63" spans="1:14" s="506" customFormat="1">
      <c r="A63" s="807" t="s">
        <v>655</v>
      </c>
      <c r="B63" s="808" t="s">
        <v>139</v>
      </c>
      <c r="C63" s="809"/>
      <c r="D63" s="810" t="s">
        <v>168</v>
      </c>
      <c r="E63" s="810" t="s">
        <v>84</v>
      </c>
      <c r="F63" s="811" t="s">
        <v>51</v>
      </c>
      <c r="G63" s="806" t="s">
        <v>977</v>
      </c>
      <c r="H63" s="812">
        <v>11</v>
      </c>
      <c r="I63" s="813">
        <v>1</v>
      </c>
      <c r="J63" s="503"/>
      <c r="K63" s="504">
        <f t="shared" si="34"/>
        <v>11</v>
      </c>
      <c r="L63" s="504">
        <f t="shared" si="35"/>
        <v>0</v>
      </c>
      <c r="M63" s="505">
        <f t="shared" si="36"/>
        <v>0</v>
      </c>
      <c r="N63" s="504">
        <f t="shared" si="37"/>
        <v>0</v>
      </c>
    </row>
    <row r="64" spans="1:14" s="506" customFormat="1">
      <c r="A64" s="807" t="s">
        <v>656</v>
      </c>
      <c r="B64" s="808" t="s">
        <v>139</v>
      </c>
      <c r="C64" s="809"/>
      <c r="D64" s="810" t="s">
        <v>166</v>
      </c>
      <c r="E64" s="810" t="s">
        <v>84</v>
      </c>
      <c r="F64" s="811" t="s">
        <v>51</v>
      </c>
      <c r="G64" s="806" t="s">
        <v>977</v>
      </c>
      <c r="H64" s="812">
        <v>5</v>
      </c>
      <c r="I64" s="813">
        <v>1</v>
      </c>
      <c r="J64" s="503"/>
      <c r="K64" s="504">
        <f t="shared" si="34"/>
        <v>5</v>
      </c>
      <c r="L64" s="504">
        <f t="shared" si="35"/>
        <v>0</v>
      </c>
      <c r="M64" s="505">
        <f t="shared" si="36"/>
        <v>0</v>
      </c>
      <c r="N64" s="504">
        <f t="shared" si="37"/>
        <v>0</v>
      </c>
    </row>
    <row r="65" spans="1:14" s="506" customFormat="1">
      <c r="A65" s="807" t="s">
        <v>657</v>
      </c>
      <c r="B65" s="808" t="s">
        <v>139</v>
      </c>
      <c r="C65" s="809"/>
      <c r="D65" s="810" t="s">
        <v>1244</v>
      </c>
      <c r="E65" s="810" t="s">
        <v>153</v>
      </c>
      <c r="F65" s="811" t="s">
        <v>51</v>
      </c>
      <c r="G65" s="806" t="s">
        <v>977</v>
      </c>
      <c r="H65" s="812">
        <v>3.62</v>
      </c>
      <c r="I65" s="813">
        <v>1</v>
      </c>
      <c r="J65" s="503"/>
      <c r="K65" s="504">
        <f t="shared" ref="K65" si="38">H65*I65</f>
        <v>3.62</v>
      </c>
      <c r="L65" s="504">
        <f t="shared" ref="L65" si="39">IFERROR(K65/J65,0)</f>
        <v>0</v>
      </c>
      <c r="M65" s="505">
        <f t="shared" ref="M65" si="40">IF(N65&gt;0,N65/I65,0)</f>
        <v>0</v>
      </c>
      <c r="N65" s="504">
        <f>ROUND(L65*SVS_GrR_1_6,2)</f>
        <v>0</v>
      </c>
    </row>
    <row r="66" spans="1:14" s="506" customFormat="1">
      <c r="A66" s="807" t="s">
        <v>658</v>
      </c>
      <c r="B66" s="808" t="s">
        <v>139</v>
      </c>
      <c r="C66" s="809"/>
      <c r="D66" s="810" t="s">
        <v>1323</v>
      </c>
      <c r="E66" s="810" t="s">
        <v>986</v>
      </c>
      <c r="F66" s="811" t="s">
        <v>1234</v>
      </c>
      <c r="G66" s="815"/>
      <c r="H66" s="812">
        <v>7.19</v>
      </c>
      <c r="I66" s="815"/>
      <c r="J66" s="553"/>
      <c r="K66" s="553"/>
      <c r="L66" s="553"/>
      <c r="M66" s="553"/>
      <c r="N66" s="553"/>
    </row>
    <row r="67" spans="1:14" s="506" customFormat="1">
      <c r="A67" s="807" t="s">
        <v>659</v>
      </c>
      <c r="B67" s="808" t="s">
        <v>139</v>
      </c>
      <c r="C67" s="809"/>
      <c r="D67" s="810" t="s">
        <v>137</v>
      </c>
      <c r="E67" s="810" t="s">
        <v>89</v>
      </c>
      <c r="F67" s="811" t="s">
        <v>41</v>
      </c>
      <c r="G67" s="815"/>
      <c r="H67" s="812">
        <v>113</v>
      </c>
      <c r="I67" s="815"/>
      <c r="J67" s="553"/>
      <c r="K67" s="553"/>
      <c r="L67" s="553"/>
      <c r="M67" s="553"/>
      <c r="N67" s="553"/>
    </row>
    <row r="68" spans="1:14" s="506" customFormat="1">
      <c r="A68" s="807" t="s">
        <v>660</v>
      </c>
      <c r="B68" s="808" t="s">
        <v>139</v>
      </c>
      <c r="C68" s="809"/>
      <c r="D68" s="810" t="s">
        <v>178</v>
      </c>
      <c r="E68" s="810" t="s">
        <v>84</v>
      </c>
      <c r="F68" s="811" t="s">
        <v>51</v>
      </c>
      <c r="G68" s="806" t="s">
        <v>977</v>
      </c>
      <c r="H68" s="812">
        <v>50</v>
      </c>
      <c r="I68" s="813">
        <v>1</v>
      </c>
      <c r="J68" s="503"/>
      <c r="K68" s="504">
        <f t="shared" ref="K68" si="41">H68*I68</f>
        <v>50</v>
      </c>
      <c r="L68" s="504">
        <f t="shared" ref="L68" si="42">IFERROR(K68/J68,0)</f>
        <v>0</v>
      </c>
      <c r="M68" s="505">
        <f t="shared" ref="M68" si="43">IF(N68&gt;0,N68/I68,0)</f>
        <v>0</v>
      </c>
      <c r="N68" s="504">
        <f>ROUND(L68*SVS_GrR_1_6,2)</f>
        <v>0</v>
      </c>
    </row>
    <row r="69" spans="1:14" s="506" customFormat="1">
      <c r="A69" s="807" t="s">
        <v>661</v>
      </c>
      <c r="B69" s="808" t="s">
        <v>139</v>
      </c>
      <c r="C69" s="809"/>
      <c r="D69" s="810" t="s">
        <v>179</v>
      </c>
      <c r="E69" s="810" t="s">
        <v>180</v>
      </c>
      <c r="F69" s="811" t="s">
        <v>47</v>
      </c>
      <c r="G69" s="815"/>
      <c r="H69" s="812">
        <v>28</v>
      </c>
      <c r="I69" s="815"/>
      <c r="J69" s="553"/>
      <c r="K69" s="553"/>
      <c r="L69" s="553"/>
      <c r="M69" s="553"/>
      <c r="N69" s="553"/>
    </row>
    <row r="70" spans="1:14" s="506" customFormat="1" ht="24">
      <c r="A70" s="807" t="s">
        <v>1243</v>
      </c>
      <c r="B70" s="808" t="s">
        <v>139</v>
      </c>
      <c r="C70" s="809"/>
      <c r="D70" s="810" t="s">
        <v>181</v>
      </c>
      <c r="E70" s="810" t="s">
        <v>180</v>
      </c>
      <c r="F70" s="811" t="s">
        <v>48</v>
      </c>
      <c r="G70" s="815"/>
      <c r="H70" s="812">
        <v>34</v>
      </c>
      <c r="I70" s="815"/>
      <c r="J70" s="553"/>
      <c r="K70" s="553"/>
      <c r="L70" s="553"/>
      <c r="M70" s="553"/>
      <c r="N70" s="553"/>
    </row>
    <row r="71" spans="1:14" s="506" customFormat="1" ht="24">
      <c r="A71" s="807" t="s">
        <v>1324</v>
      </c>
      <c r="B71" s="808" t="s">
        <v>139</v>
      </c>
      <c r="C71" s="809"/>
      <c r="D71" s="810" t="s">
        <v>182</v>
      </c>
      <c r="E71" s="810" t="s">
        <v>180</v>
      </c>
      <c r="F71" s="811" t="s">
        <v>49</v>
      </c>
      <c r="G71" s="815"/>
      <c r="H71" s="812">
        <v>5</v>
      </c>
      <c r="I71" s="815"/>
      <c r="J71" s="553"/>
      <c r="K71" s="553"/>
      <c r="L71" s="553"/>
      <c r="M71" s="553"/>
      <c r="N71" s="553"/>
    </row>
    <row r="72" spans="1:14">
      <c r="A72" s="507" t="s">
        <v>72</v>
      </c>
      <c r="B72" s="508" t="s">
        <v>87</v>
      </c>
      <c r="C72" s="7"/>
      <c r="D72" s="509"/>
      <c r="E72" s="510"/>
      <c r="F72" s="508"/>
      <c r="G72" s="510"/>
      <c r="H72" s="511">
        <f>SUM(H56:H71)</f>
        <v>377.81</v>
      </c>
      <c r="I72" s="512"/>
      <c r="J72" s="512"/>
      <c r="K72" s="511">
        <f>SUM(K56:K71)</f>
        <v>136.62</v>
      </c>
      <c r="L72" s="511">
        <f>SUM(L56:L71)</f>
        <v>0</v>
      </c>
      <c r="M72" s="512"/>
      <c r="N72" s="511">
        <f>SUM(N56:N71)</f>
        <v>0</v>
      </c>
    </row>
    <row r="73" spans="1:14" s="506" customFormat="1">
      <c r="A73" s="546"/>
      <c r="B73" s="547" t="s">
        <v>140</v>
      </c>
      <c r="C73" s="7"/>
      <c r="D73" s="509"/>
      <c r="E73" s="510"/>
      <c r="F73" s="508"/>
      <c r="G73" s="492"/>
      <c r="H73" s="510"/>
      <c r="I73" s="494"/>
      <c r="J73" s="494"/>
      <c r="K73" s="495"/>
      <c r="L73" s="491"/>
      <c r="M73" s="495"/>
      <c r="N73" s="496"/>
    </row>
    <row r="74" spans="1:14" s="506" customFormat="1" ht="24">
      <c r="A74" s="552" t="s">
        <v>662</v>
      </c>
      <c r="B74" s="414" t="s">
        <v>140</v>
      </c>
      <c r="C74" s="8"/>
      <c r="D74" s="549" t="s">
        <v>183</v>
      </c>
      <c r="E74" s="549" t="s">
        <v>184</v>
      </c>
      <c r="F74" s="550" t="s">
        <v>51</v>
      </c>
      <c r="G74" s="500" t="s">
        <v>977</v>
      </c>
      <c r="H74" s="551">
        <v>46</v>
      </c>
      <c r="I74" s="502">
        <v>1</v>
      </c>
      <c r="J74" s="503"/>
      <c r="K74" s="504">
        <f t="shared" ref="K74" si="44">H74*I74</f>
        <v>46</v>
      </c>
      <c r="L74" s="504">
        <f t="shared" ref="L74" si="45">IFERROR(K74/J74,0)</f>
        <v>0</v>
      </c>
      <c r="M74" s="505">
        <f t="shared" ref="M74" si="46">IF(N74&gt;0,N74/I74,0)</f>
        <v>0</v>
      </c>
      <c r="N74" s="504">
        <f>ROUND(L74*SVS_GrR_1_6,2)</f>
        <v>0</v>
      </c>
    </row>
    <row r="75" spans="1:14" s="506" customFormat="1">
      <c r="A75" s="507" t="s">
        <v>72</v>
      </c>
      <c r="B75" s="508" t="s">
        <v>87</v>
      </c>
      <c r="C75" s="7"/>
      <c r="D75" s="509"/>
      <c r="E75" s="510"/>
      <c r="F75" s="508"/>
      <c r="G75" s="510"/>
      <c r="H75" s="511">
        <f>SUM(H74)</f>
        <v>46</v>
      </c>
      <c r="I75" s="512"/>
      <c r="J75" s="512"/>
      <c r="K75" s="511">
        <f>SUM(K74)</f>
        <v>46</v>
      </c>
      <c r="L75" s="511">
        <f>SUM(L74)</f>
        <v>0</v>
      </c>
      <c r="M75" s="512"/>
      <c r="N75" s="511">
        <f>SUM(N74)</f>
        <v>0</v>
      </c>
    </row>
    <row r="76" spans="1:14" s="506" customFormat="1">
      <c r="A76" s="546"/>
      <c r="B76" s="547" t="s">
        <v>141</v>
      </c>
      <c r="C76" s="7"/>
      <c r="D76" s="509"/>
      <c r="E76" s="510"/>
      <c r="F76" s="508"/>
      <c r="G76" s="492"/>
      <c r="H76" s="510"/>
      <c r="I76" s="494"/>
      <c r="J76" s="494"/>
      <c r="K76" s="495"/>
      <c r="L76" s="491"/>
      <c r="M76" s="495"/>
      <c r="N76" s="496"/>
    </row>
    <row r="77" spans="1:14" s="506" customFormat="1">
      <c r="A77" s="807" t="s">
        <v>663</v>
      </c>
      <c r="B77" s="808" t="s">
        <v>141</v>
      </c>
      <c r="C77" s="809"/>
      <c r="D77" s="810" t="s">
        <v>144</v>
      </c>
      <c r="E77" s="810" t="s">
        <v>84</v>
      </c>
      <c r="F77" s="811" t="s">
        <v>51</v>
      </c>
      <c r="G77" s="806" t="s">
        <v>977</v>
      </c>
      <c r="H77" s="812">
        <v>15.11</v>
      </c>
      <c r="I77" s="813">
        <v>1</v>
      </c>
      <c r="J77" s="503"/>
      <c r="K77" s="504">
        <f t="shared" ref="K77:K79" si="47">H77*I77</f>
        <v>15.11</v>
      </c>
      <c r="L77" s="504">
        <f t="shared" ref="L77:L79" si="48">IFERROR(K77/J77,0)</f>
        <v>0</v>
      </c>
      <c r="M77" s="505">
        <f t="shared" ref="M77:M79" si="49">IF(N77&gt;0,N77/I77,0)</f>
        <v>0</v>
      </c>
      <c r="N77" s="504">
        <f t="shared" ref="N77:N79" si="50">ROUND(L77*SVS_GrR_1_6,2)</f>
        <v>0</v>
      </c>
    </row>
    <row r="78" spans="1:14" s="506" customFormat="1">
      <c r="A78" s="807" t="s">
        <v>664</v>
      </c>
      <c r="B78" s="808" t="s">
        <v>141</v>
      </c>
      <c r="C78" s="809"/>
      <c r="D78" s="810" t="s">
        <v>145</v>
      </c>
      <c r="E78" s="810" t="s">
        <v>84</v>
      </c>
      <c r="F78" s="811" t="s">
        <v>51</v>
      </c>
      <c r="G78" s="806" t="s">
        <v>977</v>
      </c>
      <c r="H78" s="812">
        <v>15.11</v>
      </c>
      <c r="I78" s="813">
        <v>1</v>
      </c>
      <c r="J78" s="503"/>
      <c r="K78" s="504">
        <f t="shared" ref="K78" si="51">H78*I78</f>
        <v>15.11</v>
      </c>
      <c r="L78" s="504">
        <f t="shared" ref="L78" si="52">IFERROR(K78/J78,0)</f>
        <v>0</v>
      </c>
      <c r="M78" s="505">
        <f t="shared" ref="M78" si="53">IF(N78&gt;0,N78/I78,0)</f>
        <v>0</v>
      </c>
      <c r="N78" s="504">
        <f t="shared" ref="N78" si="54">ROUND(L78*SVS_GrR_1_6,2)</f>
        <v>0</v>
      </c>
    </row>
    <row r="79" spans="1:14" s="506" customFormat="1" ht="24">
      <c r="A79" s="807" t="s">
        <v>812</v>
      </c>
      <c r="B79" s="808" t="s">
        <v>141</v>
      </c>
      <c r="C79" s="809"/>
      <c r="D79" s="810" t="s">
        <v>1325</v>
      </c>
      <c r="E79" s="810" t="s">
        <v>84</v>
      </c>
      <c r="F79" s="811" t="s">
        <v>51</v>
      </c>
      <c r="G79" s="806" t="s">
        <v>977</v>
      </c>
      <c r="H79" s="812">
        <v>8.32</v>
      </c>
      <c r="I79" s="813">
        <v>1</v>
      </c>
      <c r="J79" s="503"/>
      <c r="K79" s="504">
        <f t="shared" si="47"/>
        <v>8.32</v>
      </c>
      <c r="L79" s="504">
        <f t="shared" si="48"/>
        <v>0</v>
      </c>
      <c r="M79" s="505">
        <f t="shared" si="49"/>
        <v>0</v>
      </c>
      <c r="N79" s="504">
        <f t="shared" si="50"/>
        <v>0</v>
      </c>
    </row>
    <row r="80" spans="1:14" s="506" customFormat="1">
      <c r="A80" s="507" t="s">
        <v>72</v>
      </c>
      <c r="B80" s="508" t="s">
        <v>87</v>
      </c>
      <c r="C80" s="7"/>
      <c r="D80" s="509"/>
      <c r="E80" s="510"/>
      <c r="F80" s="508"/>
      <c r="G80" s="510"/>
      <c r="H80" s="511">
        <f>SUM(H77:H79)</f>
        <v>38.54</v>
      </c>
      <c r="I80" s="512"/>
      <c r="J80" s="512"/>
      <c r="K80" s="511">
        <f>SUM(K77:K79)</f>
        <v>38.54</v>
      </c>
      <c r="L80" s="511">
        <f>SUM(L77:L79)</f>
        <v>0</v>
      </c>
      <c r="M80" s="512"/>
      <c r="N80" s="511">
        <f>SUM(N77:N79)</f>
        <v>0</v>
      </c>
    </row>
    <row r="81" spans="1:14" s="506" customFormat="1">
      <c r="A81" s="546"/>
      <c r="B81" s="547" t="s">
        <v>142</v>
      </c>
      <c r="C81" s="7"/>
      <c r="D81" s="509"/>
      <c r="E81" s="510"/>
      <c r="F81" s="508"/>
      <c r="G81" s="492"/>
      <c r="H81" s="510"/>
      <c r="I81" s="494"/>
      <c r="J81" s="494"/>
      <c r="K81" s="495"/>
      <c r="L81" s="491"/>
      <c r="M81" s="495"/>
      <c r="N81" s="496"/>
    </row>
    <row r="82" spans="1:14" s="506" customFormat="1">
      <c r="A82" s="552" t="s">
        <v>665</v>
      </c>
      <c r="B82" s="414" t="s">
        <v>142</v>
      </c>
      <c r="C82" s="8"/>
      <c r="D82" s="549" t="s">
        <v>152</v>
      </c>
      <c r="E82" s="549" t="s">
        <v>84</v>
      </c>
      <c r="F82" s="550" t="s">
        <v>51</v>
      </c>
      <c r="G82" s="500" t="s">
        <v>977</v>
      </c>
      <c r="H82" s="551">
        <v>22.1</v>
      </c>
      <c r="I82" s="502">
        <v>1</v>
      </c>
      <c r="J82" s="503"/>
      <c r="K82" s="504">
        <f t="shared" ref="K82:K85" si="55">H82*I82</f>
        <v>22.1</v>
      </c>
      <c r="L82" s="504">
        <f t="shared" ref="L82:L85" si="56">IFERROR(K82/J82,0)</f>
        <v>0</v>
      </c>
      <c r="M82" s="505">
        <f t="shared" ref="M82:M85" si="57">IF(N82&gt;0,N82/I82,0)</f>
        <v>0</v>
      </c>
      <c r="N82" s="504">
        <f t="shared" ref="N82:N85" si="58">ROUND(L82*SVS_GrR_1_6,2)</f>
        <v>0</v>
      </c>
    </row>
    <row r="83" spans="1:14" s="506" customFormat="1">
      <c r="A83" s="552" t="s">
        <v>666</v>
      </c>
      <c r="B83" s="414" t="s">
        <v>142</v>
      </c>
      <c r="C83" s="8"/>
      <c r="D83" s="549" t="s">
        <v>186</v>
      </c>
      <c r="E83" s="549" t="s">
        <v>84</v>
      </c>
      <c r="F83" s="550" t="s">
        <v>51</v>
      </c>
      <c r="G83" s="500" t="s">
        <v>977</v>
      </c>
      <c r="H83" s="551">
        <v>17.46</v>
      </c>
      <c r="I83" s="502">
        <v>1</v>
      </c>
      <c r="J83" s="503"/>
      <c r="K83" s="504">
        <f t="shared" si="55"/>
        <v>17.46</v>
      </c>
      <c r="L83" s="504">
        <f t="shared" si="56"/>
        <v>0</v>
      </c>
      <c r="M83" s="505">
        <f t="shared" si="57"/>
        <v>0</v>
      </c>
      <c r="N83" s="504">
        <f t="shared" si="58"/>
        <v>0</v>
      </c>
    </row>
    <row r="84" spans="1:14" s="506" customFormat="1">
      <c r="A84" s="552" t="s">
        <v>667</v>
      </c>
      <c r="B84" s="414" t="s">
        <v>142</v>
      </c>
      <c r="C84" s="8"/>
      <c r="D84" s="549" t="s">
        <v>148</v>
      </c>
      <c r="E84" s="549" t="s">
        <v>84</v>
      </c>
      <c r="F84" s="550" t="s">
        <v>51</v>
      </c>
      <c r="G84" s="500" t="s">
        <v>977</v>
      </c>
      <c r="H84" s="551">
        <v>5.16</v>
      </c>
      <c r="I84" s="502">
        <v>1</v>
      </c>
      <c r="J84" s="503"/>
      <c r="K84" s="504">
        <f t="shared" si="55"/>
        <v>5.16</v>
      </c>
      <c r="L84" s="504">
        <f t="shared" si="56"/>
        <v>0</v>
      </c>
      <c r="M84" s="505">
        <f t="shared" si="57"/>
        <v>0</v>
      </c>
      <c r="N84" s="504">
        <f t="shared" si="58"/>
        <v>0</v>
      </c>
    </row>
    <row r="85" spans="1:14" s="506" customFormat="1">
      <c r="A85" s="552" t="s">
        <v>668</v>
      </c>
      <c r="B85" s="414" t="s">
        <v>142</v>
      </c>
      <c r="C85" s="8"/>
      <c r="D85" s="549" t="s">
        <v>187</v>
      </c>
      <c r="E85" s="549" t="s">
        <v>84</v>
      </c>
      <c r="F85" s="550" t="s">
        <v>51</v>
      </c>
      <c r="G85" s="500" t="s">
        <v>977</v>
      </c>
      <c r="H85" s="551">
        <v>4.26</v>
      </c>
      <c r="I85" s="502">
        <v>1</v>
      </c>
      <c r="J85" s="503"/>
      <c r="K85" s="504">
        <f t="shared" si="55"/>
        <v>4.26</v>
      </c>
      <c r="L85" s="504">
        <f t="shared" si="56"/>
        <v>0</v>
      </c>
      <c r="M85" s="505">
        <f t="shared" si="57"/>
        <v>0</v>
      </c>
      <c r="N85" s="504">
        <f t="shared" si="58"/>
        <v>0</v>
      </c>
    </row>
    <row r="86" spans="1:14" s="506" customFormat="1">
      <c r="A86" s="552" t="s">
        <v>669</v>
      </c>
      <c r="B86" s="414" t="s">
        <v>142</v>
      </c>
      <c r="C86" s="8"/>
      <c r="D86" s="549" t="s">
        <v>86</v>
      </c>
      <c r="E86" s="549" t="s">
        <v>170</v>
      </c>
      <c r="F86" s="550" t="s">
        <v>47</v>
      </c>
      <c r="G86" s="500" t="s">
        <v>977</v>
      </c>
      <c r="H86" s="551">
        <v>13.51</v>
      </c>
      <c r="I86" s="502">
        <v>1</v>
      </c>
      <c r="J86" s="503"/>
      <c r="K86" s="504">
        <f t="shared" ref="K86" si="59">H86*I86</f>
        <v>13.51</v>
      </c>
      <c r="L86" s="504">
        <f t="shared" ref="L86" si="60">IFERROR(K86/J86,0)</f>
        <v>0</v>
      </c>
      <c r="M86" s="505">
        <f t="shared" ref="M86" si="61">IF(N86&gt;0,N86/I86,0)</f>
        <v>0</v>
      </c>
      <c r="N86" s="504">
        <f t="shared" ref="N86" si="62">ROUND(L86*SVS_GrR_1_6,2)</f>
        <v>0</v>
      </c>
    </row>
    <row r="87" spans="1:14" s="506" customFormat="1">
      <c r="A87" s="507" t="s">
        <v>72</v>
      </c>
      <c r="B87" s="508" t="s">
        <v>87</v>
      </c>
      <c r="C87" s="7"/>
      <c r="D87" s="509"/>
      <c r="E87" s="510"/>
      <c r="F87" s="508"/>
      <c r="G87" s="510"/>
      <c r="H87" s="511">
        <f>SUM(H82:H86)</f>
        <v>62.489999999999995</v>
      </c>
      <c r="I87" s="512"/>
      <c r="J87" s="512"/>
      <c r="K87" s="511">
        <f>SUM(K82:K86)</f>
        <v>62.489999999999995</v>
      </c>
      <c r="L87" s="511">
        <f>SUM(L82:L86)</f>
        <v>0</v>
      </c>
      <c r="M87" s="512"/>
      <c r="N87" s="511">
        <f>SUM(N82:N86)</f>
        <v>0</v>
      </c>
    </row>
    <row r="88" spans="1:14" s="506" customFormat="1">
      <c r="A88" s="546"/>
      <c r="B88" s="547" t="s">
        <v>143</v>
      </c>
      <c r="C88" s="7"/>
      <c r="D88" s="509"/>
      <c r="E88" s="510"/>
      <c r="F88" s="508"/>
      <c r="G88" s="492"/>
      <c r="H88" s="510"/>
      <c r="I88" s="494"/>
      <c r="J88" s="494"/>
      <c r="K88" s="495"/>
      <c r="L88" s="491"/>
      <c r="M88" s="495"/>
      <c r="N88" s="496"/>
    </row>
    <row r="89" spans="1:14" s="506" customFormat="1" ht="24">
      <c r="A89" s="552" t="s">
        <v>670</v>
      </c>
      <c r="B89" s="414" t="s">
        <v>143</v>
      </c>
      <c r="C89" s="8"/>
      <c r="D89" s="549" t="s">
        <v>337</v>
      </c>
      <c r="E89" s="549" t="s">
        <v>1245</v>
      </c>
      <c r="F89" s="550" t="s">
        <v>190</v>
      </c>
      <c r="G89" s="500" t="s">
        <v>977</v>
      </c>
      <c r="H89" s="551">
        <v>746.4</v>
      </c>
      <c r="I89" s="502">
        <v>1</v>
      </c>
      <c r="J89" s="503"/>
      <c r="K89" s="504">
        <f t="shared" ref="K89" si="63">H89*I89</f>
        <v>746.4</v>
      </c>
      <c r="L89" s="504">
        <f t="shared" ref="L89" si="64">IFERROR(K89/J89,0)</f>
        <v>0</v>
      </c>
      <c r="M89" s="505">
        <f t="shared" ref="M89" si="65">IF(N89&gt;0,N89/I89,0)</f>
        <v>0</v>
      </c>
      <c r="N89" s="504">
        <f t="shared" ref="N89" si="66">ROUND(L89*SVS_GrR_1_6,2)</f>
        <v>0</v>
      </c>
    </row>
    <row r="90" spans="1:14" s="506" customFormat="1">
      <c r="A90" s="507" t="s">
        <v>72</v>
      </c>
      <c r="B90" s="508" t="s">
        <v>87</v>
      </c>
      <c r="C90" s="7"/>
      <c r="D90" s="509"/>
      <c r="E90" s="510"/>
      <c r="F90" s="508"/>
      <c r="G90" s="510"/>
      <c r="H90" s="511">
        <f>SUM(H89:H89)</f>
        <v>746.4</v>
      </c>
      <c r="I90" s="512"/>
      <c r="J90" s="512"/>
      <c r="K90" s="511">
        <f>SUM(K89:K89)</f>
        <v>746.4</v>
      </c>
      <c r="L90" s="511">
        <f>SUM(L89:L89)</f>
        <v>0</v>
      </c>
      <c r="M90" s="512"/>
      <c r="N90" s="511">
        <f>SUM(N89:N89)</f>
        <v>0</v>
      </c>
    </row>
    <row r="91" spans="1:14" s="506" customFormat="1">
      <c r="A91" s="546"/>
      <c r="B91" s="554" t="s">
        <v>330</v>
      </c>
      <c r="C91" s="555"/>
      <c r="D91" s="556"/>
      <c r="E91" s="556"/>
      <c r="F91" s="557"/>
      <c r="G91" s="492"/>
      <c r="H91" s="558"/>
      <c r="I91" s="494"/>
      <c r="J91" s="494"/>
      <c r="K91" s="495"/>
      <c r="L91" s="491"/>
      <c r="M91" s="495"/>
      <c r="N91" s="496"/>
    </row>
    <row r="92" spans="1:14" s="506" customFormat="1">
      <c r="A92" s="552" t="s">
        <v>682</v>
      </c>
      <c r="B92" s="414" t="s">
        <v>330</v>
      </c>
      <c r="C92" s="8"/>
      <c r="D92" s="549" t="s">
        <v>331</v>
      </c>
      <c r="E92" s="549" t="s">
        <v>287</v>
      </c>
      <c r="F92" s="550" t="s">
        <v>47</v>
      </c>
      <c r="G92" s="500" t="s">
        <v>977</v>
      </c>
      <c r="H92" s="551">
        <v>137.80000000000001</v>
      </c>
      <c r="I92" s="502">
        <v>1</v>
      </c>
      <c r="J92" s="503"/>
      <c r="K92" s="504">
        <f t="shared" ref="K92" si="67">H92*I92</f>
        <v>137.80000000000001</v>
      </c>
      <c r="L92" s="504">
        <f t="shared" ref="L92" si="68">IFERROR(K92/J92,0)</f>
        <v>0</v>
      </c>
      <c r="M92" s="505">
        <f t="shared" ref="M92" si="69">IF(N92&gt;0,N92/I92,0)</f>
        <v>0</v>
      </c>
      <c r="N92" s="504">
        <f t="shared" ref="N92" si="70">ROUND(L92*SVS_GrR_1_6,2)</f>
        <v>0</v>
      </c>
    </row>
    <row r="93" spans="1:14" s="506" customFormat="1">
      <c r="A93" s="552" t="s">
        <v>683</v>
      </c>
      <c r="B93" s="414" t="s">
        <v>330</v>
      </c>
      <c r="C93" s="8"/>
      <c r="D93" s="549" t="s">
        <v>332</v>
      </c>
      <c r="E93" s="549" t="s">
        <v>291</v>
      </c>
      <c r="F93" s="550" t="s">
        <v>47</v>
      </c>
      <c r="G93" s="500" t="s">
        <v>977</v>
      </c>
      <c r="H93" s="551">
        <v>75.3</v>
      </c>
      <c r="I93" s="502">
        <v>1</v>
      </c>
      <c r="J93" s="503"/>
      <c r="K93" s="504">
        <f t="shared" ref="K93:K100" si="71">H93*I93</f>
        <v>75.3</v>
      </c>
      <c r="L93" s="504">
        <f t="shared" ref="L93:L100" si="72">IFERROR(K93/J93,0)</f>
        <v>0</v>
      </c>
      <c r="M93" s="505">
        <f t="shared" ref="M93:M100" si="73">IF(N93&gt;0,N93/I93,0)</f>
        <v>0</v>
      </c>
      <c r="N93" s="504">
        <f t="shared" ref="N93:N100" si="74">ROUND(L93*SVS_GrR_1_6,2)</f>
        <v>0</v>
      </c>
    </row>
    <row r="94" spans="1:14" s="506" customFormat="1">
      <c r="A94" s="552" t="s">
        <v>684</v>
      </c>
      <c r="B94" s="414" t="s">
        <v>330</v>
      </c>
      <c r="C94" s="8"/>
      <c r="D94" s="549" t="s">
        <v>333</v>
      </c>
      <c r="E94" s="549" t="s">
        <v>89</v>
      </c>
      <c r="F94" s="550" t="s">
        <v>47</v>
      </c>
      <c r="G94" s="500" t="s">
        <v>977</v>
      </c>
      <c r="H94" s="551">
        <v>22</v>
      </c>
      <c r="I94" s="502">
        <v>1</v>
      </c>
      <c r="J94" s="503"/>
      <c r="K94" s="504">
        <f t="shared" si="71"/>
        <v>22</v>
      </c>
      <c r="L94" s="504">
        <f t="shared" si="72"/>
        <v>0</v>
      </c>
      <c r="M94" s="505">
        <f t="shared" si="73"/>
        <v>0</v>
      </c>
      <c r="N94" s="504">
        <f t="shared" si="74"/>
        <v>0</v>
      </c>
    </row>
    <row r="95" spans="1:14" s="506" customFormat="1">
      <c r="A95" s="552" t="s">
        <v>685</v>
      </c>
      <c r="B95" s="414" t="s">
        <v>330</v>
      </c>
      <c r="C95" s="8"/>
      <c r="D95" s="549" t="s">
        <v>5</v>
      </c>
      <c r="E95" s="549" t="s">
        <v>287</v>
      </c>
      <c r="F95" s="550" t="s">
        <v>47</v>
      </c>
      <c r="G95" s="500" t="s">
        <v>977</v>
      </c>
      <c r="H95" s="551">
        <v>3.5</v>
      </c>
      <c r="I95" s="502">
        <v>1</v>
      </c>
      <c r="J95" s="503"/>
      <c r="K95" s="504">
        <f t="shared" si="71"/>
        <v>3.5</v>
      </c>
      <c r="L95" s="504">
        <f t="shared" si="72"/>
        <v>0</v>
      </c>
      <c r="M95" s="505">
        <f t="shared" si="73"/>
        <v>0</v>
      </c>
      <c r="N95" s="504">
        <f t="shared" si="74"/>
        <v>0</v>
      </c>
    </row>
    <row r="96" spans="1:14">
      <c r="A96" s="552" t="s">
        <v>686</v>
      </c>
      <c r="B96" s="414" t="s">
        <v>330</v>
      </c>
      <c r="C96" s="8"/>
      <c r="D96" s="549" t="s">
        <v>235</v>
      </c>
      <c r="E96" s="549" t="s">
        <v>89</v>
      </c>
      <c r="F96" s="550" t="s">
        <v>47</v>
      </c>
      <c r="G96" s="500" t="s">
        <v>977</v>
      </c>
      <c r="H96" s="551">
        <v>10.199999999999999</v>
      </c>
      <c r="I96" s="502">
        <v>1</v>
      </c>
      <c r="J96" s="503"/>
      <c r="K96" s="504">
        <f t="shared" si="71"/>
        <v>10.199999999999999</v>
      </c>
      <c r="L96" s="504">
        <f t="shared" si="72"/>
        <v>0</v>
      </c>
      <c r="M96" s="505">
        <f t="shared" si="73"/>
        <v>0</v>
      </c>
      <c r="N96" s="504">
        <f t="shared" si="74"/>
        <v>0</v>
      </c>
    </row>
    <row r="97" spans="1:14">
      <c r="A97" s="552" t="s">
        <v>687</v>
      </c>
      <c r="B97" s="414" t="s">
        <v>330</v>
      </c>
      <c r="C97" s="8"/>
      <c r="D97" s="549" t="s">
        <v>334</v>
      </c>
      <c r="E97" s="549" t="s">
        <v>287</v>
      </c>
      <c r="F97" s="550" t="s">
        <v>55</v>
      </c>
      <c r="G97" s="500" t="s">
        <v>977</v>
      </c>
      <c r="H97" s="551">
        <v>16</v>
      </c>
      <c r="I97" s="502">
        <v>1</v>
      </c>
      <c r="J97" s="503"/>
      <c r="K97" s="504">
        <f t="shared" si="71"/>
        <v>16</v>
      </c>
      <c r="L97" s="504">
        <f t="shared" si="72"/>
        <v>0</v>
      </c>
      <c r="M97" s="505">
        <f t="shared" si="73"/>
        <v>0</v>
      </c>
      <c r="N97" s="504">
        <f t="shared" si="74"/>
        <v>0</v>
      </c>
    </row>
    <row r="98" spans="1:14" s="506" customFormat="1">
      <c r="A98" s="552" t="s">
        <v>688</v>
      </c>
      <c r="B98" s="414" t="s">
        <v>330</v>
      </c>
      <c r="C98" s="8"/>
      <c r="D98" s="549" t="s">
        <v>335</v>
      </c>
      <c r="E98" s="549" t="s">
        <v>287</v>
      </c>
      <c r="F98" s="550" t="s">
        <v>55</v>
      </c>
      <c r="G98" s="500" t="s">
        <v>977</v>
      </c>
      <c r="H98" s="551">
        <v>2.6</v>
      </c>
      <c r="I98" s="502">
        <v>1</v>
      </c>
      <c r="J98" s="503"/>
      <c r="K98" s="504">
        <f t="shared" si="71"/>
        <v>2.6</v>
      </c>
      <c r="L98" s="504">
        <f t="shared" si="72"/>
        <v>0</v>
      </c>
      <c r="M98" s="505">
        <f t="shared" si="73"/>
        <v>0</v>
      </c>
      <c r="N98" s="504">
        <f t="shared" si="74"/>
        <v>0</v>
      </c>
    </row>
    <row r="99" spans="1:14" s="506" customFormat="1">
      <c r="A99" s="552" t="s">
        <v>689</v>
      </c>
      <c r="B99" s="414" t="s">
        <v>330</v>
      </c>
      <c r="C99" s="8"/>
      <c r="D99" s="549" t="s">
        <v>250</v>
      </c>
      <c r="E99" s="549" t="s">
        <v>287</v>
      </c>
      <c r="F99" s="550" t="s">
        <v>65</v>
      </c>
      <c r="G99" s="553"/>
      <c r="H99" s="551">
        <v>11.5</v>
      </c>
      <c r="I99" s="553"/>
      <c r="J99" s="553"/>
      <c r="K99" s="553"/>
      <c r="L99" s="553"/>
      <c r="M99" s="553"/>
      <c r="N99" s="553"/>
    </row>
    <row r="100" spans="1:14" s="506" customFormat="1">
      <c r="A100" s="552" t="s">
        <v>690</v>
      </c>
      <c r="B100" s="414" t="s">
        <v>330</v>
      </c>
      <c r="C100" s="8"/>
      <c r="D100" s="549" t="s">
        <v>336</v>
      </c>
      <c r="E100" s="549" t="s">
        <v>89</v>
      </c>
      <c r="F100" s="550" t="s">
        <v>47</v>
      </c>
      <c r="G100" s="500" t="s">
        <v>977</v>
      </c>
      <c r="H100" s="551">
        <v>10.199999999999999</v>
      </c>
      <c r="I100" s="502">
        <v>1</v>
      </c>
      <c r="J100" s="503"/>
      <c r="K100" s="504">
        <f t="shared" si="71"/>
        <v>10.199999999999999</v>
      </c>
      <c r="L100" s="504">
        <f t="shared" si="72"/>
        <v>0</v>
      </c>
      <c r="M100" s="505">
        <f t="shared" si="73"/>
        <v>0</v>
      </c>
      <c r="N100" s="504">
        <f t="shared" si="74"/>
        <v>0</v>
      </c>
    </row>
    <row r="101" spans="1:14" s="506" customFormat="1">
      <c r="A101" s="507" t="s">
        <v>72</v>
      </c>
      <c r="B101" s="508" t="s">
        <v>87</v>
      </c>
      <c r="C101" s="7"/>
      <c r="D101" s="509"/>
      <c r="E101" s="510"/>
      <c r="F101" s="508"/>
      <c r="G101" s="510"/>
      <c r="H101" s="511">
        <f>SUM(H92:H100)</f>
        <v>289.10000000000002</v>
      </c>
      <c r="I101" s="512"/>
      <c r="J101" s="512"/>
      <c r="K101" s="511">
        <f>SUM(K92:K100)</f>
        <v>277.60000000000002</v>
      </c>
      <c r="L101" s="511">
        <f>SUM(L92:L100)</f>
        <v>0</v>
      </c>
      <c r="M101" s="512"/>
      <c r="N101" s="511">
        <f>SUM(N92:N100)</f>
        <v>0</v>
      </c>
    </row>
    <row r="102" spans="1:14" s="1" customFormat="1" ht="12">
      <c r="A102" s="559" t="s">
        <v>6</v>
      </c>
      <c r="B102" s="560" t="s">
        <v>82</v>
      </c>
      <c r="C102" s="561"/>
      <c r="D102" s="561"/>
      <c r="E102" s="561"/>
      <c r="F102" s="562"/>
      <c r="G102" s="521"/>
      <c r="H102" s="563">
        <f>SUM(H101,H90,H87,H80,H75,H72,H54,H51,H47,H43,H36,H32,H28,H20,H14)</f>
        <v>2420.58</v>
      </c>
      <c r="I102" s="523"/>
      <c r="J102" s="524">
        <f>IFERROR(K102/L102,0)</f>
        <v>0</v>
      </c>
      <c r="K102" s="563">
        <f>SUM(K101,K90,K87,K80,K75,K72,K54,K51,K47,K43,K36,K32,K28,K20,K14)</f>
        <v>1606.75</v>
      </c>
      <c r="L102" s="563">
        <f>SUM(L101,L90,L87,L80,L75,L72,L54,L51,L47,L43,L36,L32,L28,L20,L14)</f>
        <v>0</v>
      </c>
      <c r="M102" s="525"/>
      <c r="N102" s="563">
        <f>SUM(N101,N90,N87,N80,N75,N72,N54,N51,N47,N43,N36,N32,N28,N20,N14)</f>
        <v>0</v>
      </c>
    </row>
    <row r="103" spans="1:14" s="1" customFormat="1" ht="4.9000000000000004" customHeight="1">
      <c r="A103" s="100"/>
      <c r="B103" s="5"/>
      <c r="C103" s="5"/>
      <c r="D103" s="102"/>
      <c r="E103" s="101"/>
      <c r="F103" s="101"/>
      <c r="G103" s="102"/>
      <c r="H103" s="102"/>
      <c r="I103" s="104"/>
      <c r="J103" s="102"/>
    </row>
    <row r="104" spans="1:14">
      <c r="A104" s="530" t="s">
        <v>27</v>
      </c>
      <c r="B104" s="530"/>
      <c r="C104" s="531"/>
      <c r="D104" s="532"/>
      <c r="E104" s="533"/>
      <c r="F104" s="534"/>
      <c r="G104" s="534"/>
      <c r="H104" s="564"/>
      <c r="I104" s="535"/>
      <c r="J104" s="535"/>
      <c r="K104" s="564"/>
      <c r="L104" s="564"/>
      <c r="M104" s="535"/>
      <c r="N104" s="564"/>
    </row>
    <row r="105" spans="1:14" ht="6" customHeight="1">
      <c r="A105" s="530"/>
      <c r="B105" s="530"/>
      <c r="C105" s="531"/>
      <c r="D105" s="532"/>
      <c r="E105" s="533"/>
      <c r="F105" s="534"/>
      <c r="G105" s="534"/>
      <c r="H105" s="535"/>
      <c r="I105" s="535"/>
      <c r="J105" s="535"/>
      <c r="K105" s="535"/>
      <c r="L105" s="535"/>
      <c r="M105" s="535"/>
      <c r="N105" s="535"/>
    </row>
    <row r="106" spans="1:14">
      <c r="A106" s="4" t="s">
        <v>28</v>
      </c>
      <c r="B106" s="4" t="s">
        <v>29</v>
      </c>
      <c r="C106" s="565"/>
      <c r="D106" s="349" t="s">
        <v>344</v>
      </c>
      <c r="E106" s="566" t="s">
        <v>31</v>
      </c>
      <c r="I106" s="527"/>
      <c r="J106" s="527"/>
      <c r="K106" s="527"/>
      <c r="L106" s="527"/>
      <c r="M106" s="527"/>
      <c r="N106" s="527"/>
    </row>
    <row r="107" spans="1:14">
      <c r="A107" s="4" t="s">
        <v>14</v>
      </c>
      <c r="B107" s="4" t="s">
        <v>32</v>
      </c>
      <c r="C107" s="565"/>
      <c r="D107" s="349" t="s">
        <v>119</v>
      </c>
      <c r="E107" s="567" t="s">
        <v>34</v>
      </c>
      <c r="I107" s="527"/>
      <c r="J107" s="527"/>
      <c r="K107" s="527"/>
      <c r="L107" s="527"/>
      <c r="M107" s="527"/>
      <c r="N107" s="527"/>
    </row>
    <row r="108" spans="1:14">
      <c r="A108" s="4" t="s">
        <v>35</v>
      </c>
      <c r="B108" s="4" t="s">
        <v>36</v>
      </c>
      <c r="C108" s="565"/>
      <c r="D108" s="568" t="s">
        <v>120</v>
      </c>
      <c r="E108" s="569" t="s">
        <v>580</v>
      </c>
      <c r="I108" s="527"/>
      <c r="J108" s="527"/>
      <c r="K108" s="527"/>
      <c r="L108" s="527"/>
      <c r="M108" s="527"/>
      <c r="N108" s="527"/>
    </row>
    <row r="109" spans="1:14">
      <c r="A109" s="4" t="s">
        <v>37</v>
      </c>
      <c r="B109" s="4" t="s">
        <v>38</v>
      </c>
      <c r="C109" s="565"/>
      <c r="D109" s="570" t="s">
        <v>976</v>
      </c>
      <c r="E109" s="571" t="s">
        <v>40</v>
      </c>
      <c r="I109" s="527"/>
      <c r="J109" s="527"/>
      <c r="K109" s="527"/>
      <c r="L109" s="527"/>
      <c r="M109" s="527"/>
      <c r="N109" s="527"/>
    </row>
    <row r="110" spans="1:14">
      <c r="I110" s="527"/>
      <c r="J110" s="527"/>
      <c r="K110" s="527"/>
      <c r="L110" s="527"/>
      <c r="M110" s="527"/>
      <c r="N110" s="527"/>
    </row>
    <row r="111" spans="1:14">
      <c r="I111" s="527"/>
    </row>
    <row r="112" spans="1:14">
      <c r="I112" s="527"/>
    </row>
  </sheetData>
  <sheetProtection algorithmName="SHA-512" hashValue="MW1qMnFJS84I2vzchN5q+eE5vsEmfYoyUWAL19fWF2t+kRiEpTZT5BPA0niY5azfk7BKnGZ4fZTLiXHXkpvxGg==" saltValue="D0weOrH9iN29qZ1OOro9xg==" spinCount="100000" sheet="1" objects="1" scenarios="1" formatColumns="0" formatRows="0" autoFilter="0"/>
  <autoFilter ref="A9:N102" xr:uid="{00000000-0009-0000-0000-00000B000000}"/>
  <mergeCells count="2">
    <mergeCell ref="E5:J6"/>
    <mergeCell ref="B7:C8"/>
  </mergeCells>
  <conditionalFormatting sqref="B7">
    <cfRule type="expression" dxfId="14" priority="2">
      <formula>B7&lt;&gt;""</formula>
    </cfRule>
  </conditionalFormatting>
  <conditionalFormatting sqref="E5">
    <cfRule type="expression" dxfId="13" priority="3">
      <formula>$E$5&lt;&gt;""</formula>
    </cfRule>
  </conditionalFormatting>
  <conditionalFormatting sqref="K1:N1">
    <cfRule type="expression" dxfId="12" priority="1">
      <formula>$K$1&lt;&gt;""</formula>
    </cfRule>
  </conditionalFormatting>
  <pageMargins left="0.70866141732283472" right="0.70866141732283472" top="0.78740157480314965" bottom="0.78740157480314965" header="0" footer="0.31496062992125984"/>
  <pageSetup paperSize="9" scale="53" fitToHeight="0" orientation="portrait" r:id="rId1"/>
  <headerFooter>
    <oddFooter>&amp;LPreisblätter&amp;C&amp;A&amp;R&amp;P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  <pageSetUpPr fitToPage="1"/>
  </sheetPr>
  <dimension ref="A1:O36"/>
  <sheetViews>
    <sheetView zoomScale="70" zoomScaleNormal="70" workbookViewId="0">
      <pane ySplit="9" topLeftCell="A10" activePane="bottomLeft" state="frozen"/>
      <selection activeCell="G23" sqref="G23"/>
      <selection pane="bottomLeft" activeCell="K21" sqref="K21"/>
    </sheetView>
  </sheetViews>
  <sheetFormatPr baseColWidth="10" defaultColWidth="11.42578125" defaultRowHeight="13.5"/>
  <cols>
    <col min="1" max="1" width="6.140625" style="526" customWidth="1"/>
    <col min="2" max="2" width="15.7109375" style="526" customWidth="1"/>
    <col min="3" max="3" width="7.7109375" style="436" bestFit="1" customWidth="1"/>
    <col min="4" max="4" width="12.28515625" style="437" customWidth="1"/>
    <col min="5" max="5" width="21" style="307" customWidth="1"/>
    <col min="6" max="6" width="12.7109375" style="307" bestFit="1" customWidth="1"/>
    <col min="7" max="7" width="5.140625" style="437" bestFit="1" customWidth="1"/>
    <col min="8" max="8" width="10.42578125" style="527" bestFit="1" customWidth="1"/>
    <col min="9" max="9" width="10" style="527" customWidth="1"/>
    <col min="10" max="10" width="10" style="528" bestFit="1" customWidth="1"/>
    <col min="11" max="11" width="11.5703125" style="528" bestFit="1" customWidth="1"/>
    <col min="12" max="12" width="12.5703125" style="307" customWidth="1"/>
    <col min="13" max="13" width="10.42578125" style="307" customWidth="1"/>
    <col min="14" max="14" width="8.42578125" style="307" customWidth="1"/>
    <col min="15" max="15" width="15.5703125" style="529" customWidth="1"/>
    <col min="16" max="16384" width="11.42578125" style="434"/>
  </cols>
  <sheetData>
    <row r="1" spans="1:15">
      <c r="A1" s="422" t="s">
        <v>18</v>
      </c>
      <c r="B1" s="392" t="s">
        <v>107</v>
      </c>
      <c r="C1" s="423"/>
      <c r="D1" s="424"/>
      <c r="E1" s="425"/>
      <c r="F1" s="426"/>
      <c r="G1" s="427"/>
      <c r="H1" s="428"/>
      <c r="I1" s="429"/>
      <c r="J1" s="429"/>
      <c r="K1" s="430"/>
      <c r="L1" s="431" t="str">
        <f>IF(OR(COUNTA(I12:I20)&lt;&gt;COUNTIF(N12:N20,"&gt;0"),$K$7=""),"Das Preisblatt ist nicht vollständig ausgefüllt!","")</f>
        <v>Das Preisblatt ist nicht vollständig ausgefüllt!</v>
      </c>
      <c r="M1" s="432"/>
      <c r="N1" s="432"/>
      <c r="O1" s="433"/>
    </row>
    <row r="2" spans="1:15">
      <c r="A2" s="435" t="s">
        <v>20</v>
      </c>
      <c r="B2" s="280" t="s">
        <v>124</v>
      </c>
      <c r="E2" s="438" t="s">
        <v>19</v>
      </c>
      <c r="F2" s="439" t="s">
        <v>7</v>
      </c>
      <c r="G2" s="440"/>
      <c r="H2" s="441"/>
      <c r="I2" s="442" t="s">
        <v>15</v>
      </c>
      <c r="J2" s="443" t="str" cm="1">
        <f t="array" aca="1" ref="J2" ca="1">LEFT(MID(CELL( "dateiname",A1), FIND("]", CELL("dateiname", A1))+5, 255),1)</f>
        <v>1</v>
      </c>
      <c r="K2" s="444"/>
      <c r="L2" s="445" t="s">
        <v>13</v>
      </c>
      <c r="M2" s="446"/>
      <c r="N2" s="447"/>
      <c r="O2" s="448">
        <f>O25</f>
        <v>0</v>
      </c>
    </row>
    <row r="3" spans="1:15">
      <c r="A3" s="435"/>
      <c r="B3" s="92" t="s">
        <v>564</v>
      </c>
      <c r="E3" s="143" t="s">
        <v>21</v>
      </c>
      <c r="F3" s="449">
        <f>DATUM</f>
        <v>46304</v>
      </c>
      <c r="G3" s="877"/>
      <c r="H3" s="878"/>
      <c r="I3" s="450" t="s">
        <v>59</v>
      </c>
      <c r="J3" s="451" t="str" cm="1">
        <f t="array" aca="1" ref="J3" ca="1">MID(CELL("dateiname",A1),FIND("]",CELL("dateiname",A1))+7,255)</f>
        <v>7 SR</v>
      </c>
      <c r="K3" s="444"/>
      <c r="L3" s="445" t="s">
        <v>11</v>
      </c>
      <c r="M3" s="446"/>
      <c r="N3" s="447"/>
      <c r="O3" s="452">
        <f>M25</f>
        <v>0</v>
      </c>
    </row>
    <row r="4" spans="1:15">
      <c r="A4" s="435"/>
      <c r="B4" s="292" t="s">
        <v>127</v>
      </c>
      <c r="D4" s="453"/>
      <c r="E4" s="454"/>
      <c r="F4" s="455"/>
      <c r="H4" s="456"/>
      <c r="I4" s="456"/>
      <c r="J4" s="456"/>
      <c r="K4" s="457"/>
      <c r="L4" s="445" t="s">
        <v>12</v>
      </c>
      <c r="M4" s="446"/>
      <c r="N4" s="458"/>
      <c r="O4" s="459">
        <f>K25</f>
        <v>0</v>
      </c>
    </row>
    <row r="5" spans="1:15">
      <c r="A5" s="460"/>
      <c r="B5" s="300" t="s">
        <v>128</v>
      </c>
      <c r="C5" s="461"/>
      <c r="D5" s="462"/>
      <c r="E5" s="440"/>
      <c r="G5" s="881" t="str">
        <f>IF(L1="",IF(O4&gt;K8,"Die angebotene Durchschnittsleistung überschreitet die zulässige Obergrenze der Reinigungsleistung",""),"")</f>
        <v/>
      </c>
      <c r="H5" s="881"/>
      <c r="I5" s="881"/>
      <c r="J5" s="881"/>
      <c r="K5" s="882"/>
      <c r="L5" s="463" t="s">
        <v>8</v>
      </c>
      <c r="M5" s="463"/>
      <c r="N5" s="463"/>
      <c r="O5" s="464">
        <f>H25</f>
        <v>470.84</v>
      </c>
    </row>
    <row r="6" spans="1:15">
      <c r="A6" s="465"/>
      <c r="B6" s="466"/>
      <c r="G6" s="883"/>
      <c r="H6" s="883"/>
      <c r="I6" s="883"/>
      <c r="J6" s="883"/>
      <c r="K6" s="884"/>
      <c r="L6" s="463" t="s">
        <v>9</v>
      </c>
      <c r="M6" s="463"/>
      <c r="N6" s="467"/>
      <c r="O6" s="464">
        <f>L25</f>
        <v>7566.3557999999994</v>
      </c>
    </row>
    <row r="7" spans="1:15" ht="15.75">
      <c r="A7" s="468"/>
      <c r="B7" s="879" t="str">
        <f>IF(AND(ROUND(SUM(H12:H25)/3,2)=ROUND(H25,2),ROUND(SUM(L12:L25)/3,2)=ROUND(L25,2),ROUND(SUM(M12:M25)/3,2)=ROUND(M25,2),ROUND(SUM(O12:O25)/3,2)=ROUND(O25,2)),"","SUMMENFEHLER")</f>
        <v/>
      </c>
      <c r="C7" s="879"/>
      <c r="D7" s="891"/>
      <c r="E7" s="425"/>
      <c r="F7" s="426"/>
      <c r="G7" s="424"/>
      <c r="H7" s="469"/>
      <c r="I7" s="470"/>
      <c r="J7" s="471" t="s">
        <v>43</v>
      </c>
      <c r="K7" s="472"/>
      <c r="L7" s="463" t="s">
        <v>10</v>
      </c>
      <c r="M7" s="463"/>
      <c r="N7" s="463"/>
      <c r="O7" s="473">
        <f>IFERROR(O2/O6,0)</f>
        <v>0</v>
      </c>
    </row>
    <row r="8" spans="1:15" ht="15.75">
      <c r="A8" s="474"/>
      <c r="B8" s="880"/>
      <c r="C8" s="880"/>
      <c r="D8" s="892"/>
      <c r="E8" s="425"/>
      <c r="F8" s="426"/>
      <c r="G8" s="424"/>
      <c r="H8" s="470"/>
      <c r="I8" s="470"/>
      <c r="J8" s="471" t="s">
        <v>69</v>
      </c>
      <c r="K8" s="475">
        <v>210</v>
      </c>
      <c r="L8" s="463" t="s">
        <v>42</v>
      </c>
      <c r="M8" s="463"/>
      <c r="N8" s="463"/>
      <c r="O8" s="476">
        <f>COUNTA(I12:I20)</f>
        <v>6</v>
      </c>
    </row>
    <row r="9" spans="1:15" ht="25.5">
      <c r="A9" s="477" t="s">
        <v>1</v>
      </c>
      <c r="B9" s="478" t="s">
        <v>79</v>
      </c>
      <c r="C9" s="479" t="s">
        <v>3</v>
      </c>
      <c r="D9" s="480" t="s">
        <v>14</v>
      </c>
      <c r="E9" s="481" t="s">
        <v>2</v>
      </c>
      <c r="F9" s="481" t="s">
        <v>22</v>
      </c>
      <c r="G9" s="482" t="s">
        <v>4</v>
      </c>
      <c r="H9" s="478" t="s">
        <v>23</v>
      </c>
      <c r="I9" s="208" t="s">
        <v>922</v>
      </c>
      <c r="J9" s="483" t="s">
        <v>539</v>
      </c>
      <c r="K9" s="483" t="s">
        <v>1308</v>
      </c>
      <c r="L9" s="484" t="s">
        <v>1309</v>
      </c>
      <c r="M9" s="485" t="s">
        <v>17</v>
      </c>
      <c r="N9" s="484" t="s">
        <v>25</v>
      </c>
      <c r="O9" s="486" t="s">
        <v>26</v>
      </c>
    </row>
    <row r="10" spans="1:15">
      <c r="A10" s="487"/>
      <c r="B10" s="488" t="s">
        <v>192</v>
      </c>
      <c r="C10" s="489"/>
      <c r="D10" s="490"/>
      <c r="E10" s="490"/>
      <c r="F10" s="491"/>
      <c r="G10" s="492"/>
      <c r="H10" s="493"/>
      <c r="I10" s="493"/>
      <c r="J10" s="494"/>
      <c r="K10" s="494"/>
      <c r="L10" s="495"/>
      <c r="M10" s="491"/>
      <c r="N10" s="495"/>
      <c r="O10" s="496"/>
    </row>
    <row r="11" spans="1:15">
      <c r="A11" s="487"/>
      <c r="B11" s="488" t="s">
        <v>193</v>
      </c>
      <c r="C11" s="489"/>
      <c r="D11" s="490" t="s">
        <v>540</v>
      </c>
      <c r="E11" s="490"/>
      <c r="F11" s="491"/>
      <c r="G11" s="492"/>
      <c r="H11" s="493"/>
      <c r="I11" s="493"/>
      <c r="J11" s="494"/>
      <c r="K11" s="494"/>
      <c r="L11" s="495"/>
      <c r="M11" s="491"/>
      <c r="N11" s="495"/>
      <c r="O11" s="496"/>
    </row>
    <row r="12" spans="1:15" s="506" customFormat="1" ht="16.5" customHeight="1">
      <c r="A12" s="497" t="s">
        <v>616</v>
      </c>
      <c r="B12" s="498" t="s">
        <v>193</v>
      </c>
      <c r="C12" s="9" t="s">
        <v>196</v>
      </c>
      <c r="D12" s="9"/>
      <c r="E12" s="499" t="s">
        <v>345</v>
      </c>
      <c r="F12" s="498" t="s">
        <v>89</v>
      </c>
      <c r="G12" s="500" t="s">
        <v>346</v>
      </c>
      <c r="H12" s="501">
        <v>32.549999999999997</v>
      </c>
      <c r="I12" s="500">
        <v>1</v>
      </c>
      <c r="J12" s="502">
        <v>52.17</v>
      </c>
      <c r="K12" s="503"/>
      <c r="L12" s="504">
        <f t="shared" ref="L12" si="0">H12*J12</f>
        <v>1698.1334999999999</v>
      </c>
      <c r="M12" s="504">
        <f t="shared" ref="M12" si="1">IFERROR(L12/K12,0)</f>
        <v>0</v>
      </c>
      <c r="N12" s="505">
        <f t="shared" ref="N12" si="2">IF(O12&gt;0,O12/J12,0)</f>
        <v>0</v>
      </c>
      <c r="O12" s="504">
        <f>ROUND(M12*SVS_SR_1_7,2)</f>
        <v>0</v>
      </c>
    </row>
    <row r="13" spans="1:15" s="506" customFormat="1" ht="16.5" customHeight="1">
      <c r="A13" s="497" t="s">
        <v>618</v>
      </c>
      <c r="B13" s="498" t="s">
        <v>193</v>
      </c>
      <c r="C13" s="9" t="s">
        <v>196</v>
      </c>
      <c r="D13" s="9"/>
      <c r="E13" s="499" t="s">
        <v>347</v>
      </c>
      <c r="F13" s="498" t="s">
        <v>89</v>
      </c>
      <c r="G13" s="500" t="s">
        <v>346</v>
      </c>
      <c r="H13" s="501">
        <v>43.19</v>
      </c>
      <c r="I13" s="500">
        <v>1</v>
      </c>
      <c r="J13" s="502">
        <v>52.17</v>
      </c>
      <c r="K13" s="503"/>
      <c r="L13" s="504">
        <f t="shared" ref="L13" si="3">H13*J13</f>
        <v>2253.2222999999999</v>
      </c>
      <c r="M13" s="504">
        <f t="shared" ref="M13" si="4">IFERROR(L13/K13,0)</f>
        <v>0</v>
      </c>
      <c r="N13" s="505">
        <f t="shared" ref="N13" si="5">IF(O13&gt;0,O13/J13,0)</f>
        <v>0</v>
      </c>
      <c r="O13" s="504">
        <f>ROUND(M13*SVS_SR_1_7,2)</f>
        <v>0</v>
      </c>
    </row>
    <row r="14" spans="1:15">
      <c r="A14" s="507" t="s">
        <v>72</v>
      </c>
      <c r="B14" s="508" t="s">
        <v>87</v>
      </c>
      <c r="C14" s="7"/>
      <c r="D14" s="509"/>
      <c r="E14" s="510"/>
      <c r="F14" s="491"/>
      <c r="G14" s="492"/>
      <c r="H14" s="511">
        <f>SUM(H12:H13)</f>
        <v>75.739999999999995</v>
      </c>
      <c r="I14" s="512"/>
      <c r="J14" s="512"/>
      <c r="K14" s="512"/>
      <c r="L14" s="511">
        <f>SUM(L12:L13)</f>
        <v>3951.3557999999998</v>
      </c>
      <c r="M14" s="511">
        <f>SUM(M12:M13)</f>
        <v>0</v>
      </c>
      <c r="N14" s="512"/>
      <c r="O14" s="511">
        <f>SUM(O12:O13)</f>
        <v>0</v>
      </c>
    </row>
    <row r="15" spans="1:15">
      <c r="A15" s="487"/>
      <c r="B15" s="488" t="s">
        <v>125</v>
      </c>
      <c r="C15" s="489"/>
      <c r="D15" s="490"/>
      <c r="E15" s="490"/>
      <c r="F15" s="491"/>
      <c r="G15" s="492"/>
      <c r="H15" s="493"/>
      <c r="I15" s="493"/>
      <c r="J15" s="494"/>
      <c r="K15" s="494"/>
      <c r="L15" s="495"/>
      <c r="M15" s="491"/>
      <c r="N15" s="495"/>
      <c r="O15" s="496"/>
    </row>
    <row r="16" spans="1:15">
      <c r="A16" s="487"/>
      <c r="B16" s="488" t="s">
        <v>1198</v>
      </c>
      <c r="C16" s="489"/>
      <c r="D16" s="489" t="s">
        <v>1200</v>
      </c>
      <c r="E16" s="513"/>
      <c r="F16" s="491"/>
      <c r="G16" s="491"/>
      <c r="H16" s="491"/>
      <c r="I16" s="491"/>
      <c r="J16" s="491"/>
      <c r="K16" s="491"/>
      <c r="L16" s="491"/>
      <c r="M16" s="491"/>
      <c r="N16" s="491"/>
      <c r="O16" s="491"/>
    </row>
    <row r="17" spans="1:15" s="506" customFormat="1" ht="16.5" customHeight="1">
      <c r="A17" s="514" t="s">
        <v>620</v>
      </c>
      <c r="B17" s="498" t="s">
        <v>1204</v>
      </c>
      <c r="C17" s="9" t="s">
        <v>194</v>
      </c>
      <c r="D17" s="9"/>
      <c r="E17" s="499" t="s">
        <v>1201</v>
      </c>
      <c r="F17" s="498" t="s">
        <v>327</v>
      </c>
      <c r="G17" s="500" t="s">
        <v>190</v>
      </c>
      <c r="H17" s="501">
        <v>88</v>
      </c>
      <c r="I17" s="500">
        <v>0.46</v>
      </c>
      <c r="J17" s="502">
        <v>10</v>
      </c>
      <c r="K17" s="503"/>
      <c r="L17" s="504">
        <f t="shared" ref="L17" si="6">H17*J17</f>
        <v>880</v>
      </c>
      <c r="M17" s="504">
        <f t="shared" ref="M17" si="7">IFERROR(L17/K17,0)</f>
        <v>0</v>
      </c>
      <c r="N17" s="505">
        <f t="shared" ref="N17" si="8">IF(O17&gt;0,O17/J17,0)</f>
        <v>0</v>
      </c>
      <c r="O17" s="504">
        <f>ROUND(M17*SVS_SR_1_7,2)</f>
        <v>0</v>
      </c>
    </row>
    <row r="18" spans="1:15" s="506" customFormat="1" ht="16.5" customHeight="1">
      <c r="A18" s="514" t="s">
        <v>621</v>
      </c>
      <c r="B18" s="498" t="s">
        <v>1204</v>
      </c>
      <c r="C18" s="9" t="s">
        <v>1199</v>
      </c>
      <c r="D18" s="9"/>
      <c r="E18" s="499" t="s">
        <v>253</v>
      </c>
      <c r="F18" s="498" t="s">
        <v>327</v>
      </c>
      <c r="G18" s="500" t="s">
        <v>190</v>
      </c>
      <c r="H18" s="501">
        <v>12.1</v>
      </c>
      <c r="I18" s="500">
        <v>0.46</v>
      </c>
      <c r="J18" s="502">
        <v>10</v>
      </c>
      <c r="K18" s="503"/>
      <c r="L18" s="504">
        <f t="shared" ref="L18:L20" si="9">H18*J18</f>
        <v>121</v>
      </c>
      <c r="M18" s="504">
        <f t="shared" ref="M18:M20" si="10">IFERROR(L18/K18,0)</f>
        <v>0</v>
      </c>
      <c r="N18" s="505">
        <f t="shared" ref="N18:N20" si="11">IF(O18&gt;0,O18/J18,0)</f>
        <v>0</v>
      </c>
      <c r="O18" s="504">
        <f>ROUND(M18*SVS_SR_1_7,2)</f>
        <v>0</v>
      </c>
    </row>
    <row r="19" spans="1:15" s="506" customFormat="1" ht="16.5" customHeight="1">
      <c r="A19" s="514" t="s">
        <v>622</v>
      </c>
      <c r="B19" s="498" t="s">
        <v>1204</v>
      </c>
      <c r="C19" s="9" t="s">
        <v>196</v>
      </c>
      <c r="D19" s="9"/>
      <c r="E19" s="499" t="s">
        <v>1201</v>
      </c>
      <c r="F19" s="498" t="s">
        <v>327</v>
      </c>
      <c r="G19" s="500" t="s">
        <v>190</v>
      </c>
      <c r="H19" s="501">
        <v>88</v>
      </c>
      <c r="I19" s="500">
        <v>0.46</v>
      </c>
      <c r="J19" s="502">
        <v>10</v>
      </c>
      <c r="K19" s="503"/>
      <c r="L19" s="504">
        <f t="shared" si="9"/>
        <v>880</v>
      </c>
      <c r="M19" s="504">
        <f t="shared" si="10"/>
        <v>0</v>
      </c>
      <c r="N19" s="505">
        <f t="shared" si="11"/>
        <v>0</v>
      </c>
      <c r="O19" s="504">
        <f>ROUND(M19*SVS_SR_1_7,2)</f>
        <v>0</v>
      </c>
    </row>
    <row r="20" spans="1:15" s="506" customFormat="1" ht="16.5" customHeight="1">
      <c r="A20" s="514" t="s">
        <v>623</v>
      </c>
      <c r="B20" s="498" t="s">
        <v>1205</v>
      </c>
      <c r="C20" s="9" t="s">
        <v>194</v>
      </c>
      <c r="D20" s="9"/>
      <c r="E20" s="499" t="s">
        <v>1201</v>
      </c>
      <c r="F20" s="498" t="s">
        <v>327</v>
      </c>
      <c r="G20" s="500" t="s">
        <v>190</v>
      </c>
      <c r="H20" s="501">
        <v>39</v>
      </c>
      <c r="I20" s="500">
        <v>0.46</v>
      </c>
      <c r="J20" s="502">
        <v>10</v>
      </c>
      <c r="K20" s="503"/>
      <c r="L20" s="504">
        <f t="shared" si="9"/>
        <v>390</v>
      </c>
      <c r="M20" s="504">
        <f t="shared" si="10"/>
        <v>0</v>
      </c>
      <c r="N20" s="505">
        <f t="shared" si="11"/>
        <v>0</v>
      </c>
      <c r="O20" s="504">
        <f>ROUND(M20*SVS_SR_1_7,2)</f>
        <v>0</v>
      </c>
    </row>
    <row r="21" spans="1:15">
      <c r="A21" s="507" t="s">
        <v>72</v>
      </c>
      <c r="B21" s="508" t="s">
        <v>87</v>
      </c>
      <c r="C21" s="7"/>
      <c r="D21" s="509"/>
      <c r="E21" s="510"/>
      <c r="F21" s="491"/>
      <c r="G21" s="492"/>
      <c r="H21" s="511">
        <f>SUM(H17:H20)</f>
        <v>227.1</v>
      </c>
      <c r="I21" s="512"/>
      <c r="J21" s="512"/>
      <c r="K21" s="512"/>
      <c r="L21" s="511">
        <f>SUM(L17:L20)</f>
        <v>2271</v>
      </c>
      <c r="M21" s="511">
        <f>SUM(M17:M20)</f>
        <v>0</v>
      </c>
      <c r="N21" s="512"/>
      <c r="O21" s="511">
        <f>SUM(O17:O20)</f>
        <v>0</v>
      </c>
    </row>
    <row r="22" spans="1:15">
      <c r="A22" s="487"/>
      <c r="B22" s="488" t="s">
        <v>1202</v>
      </c>
      <c r="C22" s="489"/>
      <c r="D22" s="489" t="s">
        <v>1203</v>
      </c>
      <c r="E22" s="513"/>
      <c r="F22" s="491"/>
      <c r="G22" s="492"/>
      <c r="H22" s="493"/>
      <c r="I22" s="493"/>
      <c r="J22" s="494"/>
      <c r="K22" s="494"/>
      <c r="L22" s="495"/>
      <c r="M22" s="491"/>
      <c r="N22" s="495"/>
      <c r="O22" s="496"/>
    </row>
    <row r="23" spans="1:15" s="506" customFormat="1" ht="16.5" customHeight="1">
      <c r="A23" s="514" t="s">
        <v>624</v>
      </c>
      <c r="B23" s="498" t="s">
        <v>1202</v>
      </c>
      <c r="C23" s="9" t="s">
        <v>194</v>
      </c>
      <c r="D23" s="9"/>
      <c r="E23" s="499" t="s">
        <v>613</v>
      </c>
      <c r="F23" s="498" t="s">
        <v>315</v>
      </c>
      <c r="G23" s="500" t="s">
        <v>190</v>
      </c>
      <c r="H23" s="501">
        <v>168</v>
      </c>
      <c r="I23" s="500">
        <v>0.46</v>
      </c>
      <c r="J23" s="502">
        <v>8</v>
      </c>
      <c r="K23" s="503"/>
      <c r="L23" s="504">
        <f t="shared" ref="L23" si="12">H23*J23</f>
        <v>1344</v>
      </c>
      <c r="M23" s="504">
        <f t="shared" ref="M23" si="13">IFERROR(L23/K23,0)</f>
        <v>0</v>
      </c>
      <c r="N23" s="505">
        <f t="shared" ref="N23" si="14">IF(O23&gt;0,O23/J23,0)</f>
        <v>0</v>
      </c>
      <c r="O23" s="504">
        <f>ROUND(M23*SVS_SR_1_7,2)</f>
        <v>0</v>
      </c>
    </row>
    <row r="24" spans="1:15">
      <c r="A24" s="507" t="s">
        <v>72</v>
      </c>
      <c r="B24" s="508" t="s">
        <v>87</v>
      </c>
      <c r="C24" s="7"/>
      <c r="D24" s="509"/>
      <c r="E24" s="510"/>
      <c r="F24" s="491"/>
      <c r="G24" s="492"/>
      <c r="H24" s="511">
        <f>SUM(H23)</f>
        <v>168</v>
      </c>
      <c r="I24" s="512"/>
      <c r="J24" s="512"/>
      <c r="K24" s="512"/>
      <c r="L24" s="511">
        <f>SUM(L23)</f>
        <v>1344</v>
      </c>
      <c r="M24" s="511">
        <f>SUM(M23)</f>
        <v>0</v>
      </c>
      <c r="N24" s="512"/>
      <c r="O24" s="511">
        <f>SUM(O23)</f>
        <v>0</v>
      </c>
    </row>
    <row r="25" spans="1:15" s="506" customFormat="1">
      <c r="A25" s="515" t="s">
        <v>6</v>
      </c>
      <c r="B25" s="516" t="s">
        <v>76</v>
      </c>
      <c r="C25" s="517"/>
      <c r="D25" s="518"/>
      <c r="E25" s="519"/>
      <c r="F25" s="520"/>
      <c r="G25" s="521"/>
      <c r="H25" s="522">
        <f>SUM(H14,H21,H24)</f>
        <v>470.84</v>
      </c>
      <c r="I25" s="523"/>
      <c r="J25" s="523"/>
      <c r="K25" s="524">
        <f>IFERROR(L25/M25,0)</f>
        <v>0</v>
      </c>
      <c r="L25" s="522">
        <f>SUM(L14,L21,L24)</f>
        <v>7566.3557999999994</v>
      </c>
      <c r="M25" s="522">
        <f>SUM(M14,M21,M24)</f>
        <v>0</v>
      </c>
      <c r="N25" s="525"/>
      <c r="O25" s="522">
        <f>SUM(O14,O21,O24)</f>
        <v>0</v>
      </c>
    </row>
    <row r="26" spans="1:15">
      <c r="L26" s="527"/>
    </row>
    <row r="27" spans="1:15" s="1" customFormat="1" ht="12">
      <c r="A27" s="264" t="s">
        <v>91</v>
      </c>
      <c r="B27" s="265" t="s">
        <v>923</v>
      </c>
      <c r="C27" s="5"/>
      <c r="D27" s="102"/>
      <c r="E27" s="101"/>
      <c r="F27" s="101"/>
      <c r="G27" s="102"/>
      <c r="H27" s="102"/>
      <c r="I27" s="104"/>
      <c r="J27" s="102"/>
    </row>
    <row r="28" spans="1:15" s="1" customFormat="1" ht="12">
      <c r="A28" s="265"/>
      <c r="B28" s="265" t="s">
        <v>924</v>
      </c>
      <c r="C28" s="5"/>
      <c r="D28" s="102"/>
      <c r="E28" s="101"/>
      <c r="F28" s="101"/>
      <c r="G28" s="102"/>
      <c r="H28" s="102"/>
      <c r="I28" s="104"/>
      <c r="J28" s="102"/>
    </row>
    <row r="29" spans="1:15" ht="6" customHeight="1">
      <c r="A29" s="530"/>
      <c r="B29" s="530"/>
      <c r="C29" s="531"/>
      <c r="D29" s="532"/>
      <c r="E29" s="532"/>
      <c r="F29" s="533"/>
      <c r="G29" s="534"/>
      <c r="H29" s="535"/>
      <c r="I29" s="535"/>
      <c r="J29" s="535"/>
      <c r="K29" s="535"/>
      <c r="L29" s="535"/>
      <c r="M29" s="535"/>
      <c r="N29" s="535"/>
      <c r="O29" s="535"/>
    </row>
    <row r="30" spans="1:15">
      <c r="A30" s="530" t="s">
        <v>27</v>
      </c>
      <c r="B30" s="530"/>
      <c r="C30" s="531"/>
      <c r="D30" s="532"/>
      <c r="E30" s="532"/>
      <c r="F30" s="533"/>
      <c r="G30" s="534"/>
      <c r="H30" s="535"/>
      <c r="I30" s="535"/>
      <c r="J30" s="535"/>
      <c r="K30" s="535"/>
      <c r="L30" s="535"/>
      <c r="M30" s="535"/>
      <c r="N30" s="535"/>
      <c r="O30" s="535"/>
    </row>
    <row r="31" spans="1:15" ht="6" customHeight="1">
      <c r="A31" s="530"/>
      <c r="B31" s="530"/>
      <c r="C31" s="531"/>
      <c r="D31" s="532"/>
      <c r="E31" s="532"/>
      <c r="F31" s="533"/>
      <c r="G31" s="534"/>
      <c r="H31" s="535"/>
      <c r="I31" s="535"/>
      <c r="J31" s="535"/>
      <c r="K31" s="535"/>
      <c r="L31" s="535"/>
      <c r="M31" s="535"/>
      <c r="N31" s="535"/>
      <c r="O31" s="535"/>
    </row>
    <row r="32" spans="1:15">
      <c r="A32" s="526" t="s">
        <v>28</v>
      </c>
      <c r="B32" s="526" t="s">
        <v>29</v>
      </c>
      <c r="D32" s="437" t="s">
        <v>30</v>
      </c>
      <c r="E32" s="536" t="s">
        <v>31</v>
      </c>
      <c r="J32" s="527"/>
      <c r="K32" s="527"/>
      <c r="L32" s="527"/>
      <c r="M32" s="527"/>
      <c r="N32" s="527"/>
      <c r="O32" s="527"/>
    </row>
    <row r="33" spans="1:15">
      <c r="A33" s="526" t="s">
        <v>14</v>
      </c>
      <c r="B33" s="526" t="s">
        <v>32</v>
      </c>
      <c r="D33" s="437" t="s">
        <v>33</v>
      </c>
      <c r="E33" s="536" t="s">
        <v>34</v>
      </c>
      <c r="J33" s="527"/>
      <c r="K33" s="527"/>
      <c r="L33" s="527"/>
      <c r="M33" s="527"/>
      <c r="N33" s="527"/>
      <c r="O33" s="527"/>
    </row>
    <row r="34" spans="1:15">
      <c r="A34" s="526" t="s">
        <v>35</v>
      </c>
      <c r="B34" s="526" t="s">
        <v>36</v>
      </c>
      <c r="D34" s="532" t="s">
        <v>60</v>
      </c>
      <c r="E34" s="537" t="s">
        <v>121</v>
      </c>
      <c r="J34" s="527"/>
      <c r="K34" s="527"/>
      <c r="L34" s="527"/>
      <c r="M34" s="527"/>
      <c r="N34" s="527"/>
      <c r="O34" s="527"/>
    </row>
    <row r="35" spans="1:15">
      <c r="A35" s="526" t="s">
        <v>37</v>
      </c>
      <c r="B35" s="526" t="s">
        <v>38</v>
      </c>
      <c r="D35" s="538" t="s">
        <v>39</v>
      </c>
      <c r="E35" s="307" t="s">
        <v>40</v>
      </c>
      <c r="J35" s="527"/>
      <c r="K35" s="527"/>
      <c r="L35" s="527"/>
      <c r="M35" s="527"/>
      <c r="N35" s="527"/>
      <c r="O35" s="527"/>
    </row>
    <row r="36" spans="1:15">
      <c r="J36" s="527"/>
      <c r="K36" s="527"/>
      <c r="L36" s="527"/>
      <c r="M36" s="527"/>
      <c r="N36" s="527"/>
      <c r="O36" s="527"/>
    </row>
  </sheetData>
  <sheetProtection algorithmName="SHA-512" hashValue="qQJlYX66cq62xkTckFWTWsOfFfe5NYhrv5EA1EAS6ipPXU85SKyW4AQgoqfNZ4uOZphHX437FWpQ0qlq7TpOWA==" saltValue="GbqxPv7rqjTng1ima4tHRA==" spinCount="100000" sheet="1" objects="1" scenarios="1" formatColumns="0" formatRows="0" autoFilter="0"/>
  <autoFilter ref="A9:O25" xr:uid="{00000000-0009-0000-0000-00000C000000}"/>
  <mergeCells count="3">
    <mergeCell ref="G3:H3"/>
    <mergeCell ref="G5:K6"/>
    <mergeCell ref="B7:D8"/>
  </mergeCells>
  <conditionalFormatting sqref="B7">
    <cfRule type="expression" dxfId="11" priority="3">
      <formula>B7&lt;&gt;""</formula>
    </cfRule>
  </conditionalFormatting>
  <conditionalFormatting sqref="G5:K6">
    <cfRule type="expression" dxfId="10" priority="1">
      <formula>$G$5&lt;&gt;""</formula>
    </cfRule>
  </conditionalFormatting>
  <conditionalFormatting sqref="L1:O1">
    <cfRule type="expression" dxfId="9" priority="2">
      <formula>$L$1&lt;&gt;""</formula>
    </cfRule>
  </conditionalFormatting>
  <pageMargins left="0.70866141732283472" right="0.70866141732283472" top="0.78740157480314965" bottom="0.78740157480314965" header="0" footer="0.31496062992125984"/>
  <pageSetup paperSize="9" scale="53" fitToHeight="0" orientation="portrait" r:id="rId1"/>
  <headerFooter>
    <oddFooter>&amp;LPreisblätter&amp;C&amp;A&amp;R&amp;P -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2060"/>
    <pageSetUpPr fitToPage="1"/>
  </sheetPr>
  <dimension ref="A1:I59"/>
  <sheetViews>
    <sheetView zoomScaleNormal="100" zoomScaleSheetLayoutView="55" workbookViewId="0">
      <pane ySplit="17" topLeftCell="A18" activePane="bottomLeft" state="frozen"/>
      <selection activeCell="G23" sqref="G23"/>
      <selection pane="bottomLeft" activeCell="E24" sqref="E24"/>
    </sheetView>
  </sheetViews>
  <sheetFormatPr baseColWidth="10" defaultColWidth="11.42578125" defaultRowHeight="12"/>
  <cols>
    <col min="1" max="1" width="10.5703125" style="5" customWidth="1"/>
    <col min="2" max="2" width="27.5703125" style="5" customWidth="1"/>
    <col min="3" max="3" width="22.140625" style="1" customWidth="1"/>
    <col min="4" max="4" width="15.140625" style="1" customWidth="1"/>
    <col min="5" max="5" width="14.85546875" style="1" customWidth="1"/>
    <col min="6" max="6" width="9.5703125" style="1" bestFit="1" customWidth="1"/>
    <col min="7" max="7" width="7.42578125" style="1" customWidth="1"/>
    <col min="8" max="8" width="10.28515625" style="1" bestFit="1" customWidth="1"/>
    <col min="9" max="9" width="11.5703125" style="1" customWidth="1"/>
    <col min="10" max="16384" width="11.42578125" style="1"/>
  </cols>
  <sheetData>
    <row r="1" spans="1:9" ht="13.5">
      <c r="A1" s="11" t="s">
        <v>18</v>
      </c>
      <c r="B1" s="392" t="s">
        <v>107</v>
      </c>
      <c r="C1" s="14"/>
      <c r="D1" s="393"/>
      <c r="E1" s="394" t="str">
        <f>IF(OR(COUNTA(H20:H32)&lt;&gt;COUNTIF(I19:I32,"&gt;0"),COUNTA(H37:H45)&lt;&gt;COUNTIF(I37:I45,"&gt;0")),"Das Preisblatt ist nicht vollständig ausgefüllt!","")</f>
        <v>Das Preisblatt ist nicht vollständig ausgefüllt!</v>
      </c>
      <c r="F1" s="276"/>
      <c r="G1" s="277"/>
      <c r="H1" s="277"/>
      <c r="I1" s="355"/>
    </row>
    <row r="2" spans="1:9" ht="12.75" customHeight="1">
      <c r="A2" s="23" t="s">
        <v>20</v>
      </c>
      <c r="B2" s="24" t="s">
        <v>124</v>
      </c>
      <c r="C2" s="14" t="s">
        <v>19</v>
      </c>
      <c r="D2" s="282" t="s">
        <v>7</v>
      </c>
      <c r="E2" s="357" t="s">
        <v>15</v>
      </c>
      <c r="F2" s="283" t="str">
        <f ca="1">LEFT(MID(CELL( "dateiname",B1), FIND("]", CELL("dateiname",B1))+5, 255),1)</f>
        <v>1</v>
      </c>
      <c r="G2" s="358" t="s">
        <v>13</v>
      </c>
      <c r="H2" s="359"/>
      <c r="I2" s="360">
        <f>I47</f>
        <v>0</v>
      </c>
    </row>
    <row r="3" spans="1:9">
      <c r="A3" s="35"/>
      <c r="B3" s="92" t="s">
        <v>564</v>
      </c>
      <c r="C3" s="26" t="s">
        <v>21</v>
      </c>
      <c r="D3" s="28">
        <f>DATUM</f>
        <v>46304</v>
      </c>
      <c r="E3" s="362" t="s">
        <v>59</v>
      </c>
      <c r="F3" s="290" t="str">
        <f ca="1">MID(CELL("dateiname",B1),FIND("]",CELL("dateiname",B1))+7,255)</f>
        <v>8 SR</v>
      </c>
      <c r="G3" s="358"/>
      <c r="H3" s="359"/>
      <c r="I3" s="42"/>
    </row>
    <row r="4" spans="1:9">
      <c r="A4" s="35"/>
      <c r="B4" s="292" t="s">
        <v>127</v>
      </c>
      <c r="C4" s="294"/>
      <c r="D4" s="363"/>
      <c r="E4" s="50"/>
      <c r="F4" s="50"/>
      <c r="G4" s="364"/>
      <c r="H4" s="364"/>
      <c r="I4" s="365"/>
    </row>
    <row r="5" spans="1:9">
      <c r="A5" s="35"/>
      <c r="B5" s="300" t="s">
        <v>128</v>
      </c>
      <c r="C5" s="366"/>
      <c r="D5" s="363"/>
      <c r="E5" s="45"/>
      <c r="F5" s="45"/>
      <c r="G5" s="46"/>
      <c r="H5" s="46"/>
      <c r="I5" s="368"/>
    </row>
    <row r="6" spans="1:9" ht="4.9000000000000004" customHeight="1">
      <c r="A6" s="23"/>
      <c r="B6" s="233"/>
      <c r="C6" s="369"/>
      <c r="D6" s="370"/>
      <c r="E6" s="50"/>
      <c r="F6" s="50"/>
      <c r="G6" s="364"/>
      <c r="H6" s="364"/>
      <c r="I6" s="365"/>
    </row>
    <row r="7" spans="1:9" ht="13.5">
      <c r="A7" s="53" t="s">
        <v>972</v>
      </c>
      <c r="B7" s="54"/>
      <c r="I7" s="56"/>
    </row>
    <row r="8" spans="1:9" ht="13.5">
      <c r="A8" s="53" t="s">
        <v>973</v>
      </c>
      <c r="B8" s="54"/>
      <c r="I8" s="56"/>
    </row>
    <row r="9" spans="1:9" ht="3.6" customHeight="1">
      <c r="A9" s="53"/>
      <c r="B9" s="54"/>
      <c r="I9" s="56"/>
    </row>
    <row r="10" spans="1:9" ht="13.5">
      <c r="A10" s="53" t="s">
        <v>1273</v>
      </c>
      <c r="B10" s="54"/>
      <c r="I10" s="56"/>
    </row>
    <row r="11" spans="1:9" ht="3.6" customHeight="1">
      <c r="A11" s="53"/>
      <c r="B11" s="54"/>
      <c r="I11" s="56"/>
    </row>
    <row r="12" spans="1:9" ht="13.5">
      <c r="A12" s="53" t="s">
        <v>1270</v>
      </c>
      <c r="B12" s="395" t="s">
        <v>1274</v>
      </c>
      <c r="I12" s="56"/>
    </row>
    <row r="13" spans="1:9" ht="13.5">
      <c r="A13" s="53"/>
      <c r="B13" s="395" t="s">
        <v>1272</v>
      </c>
      <c r="I13" s="56"/>
    </row>
    <row r="14" spans="1:9" ht="3.6" customHeight="1">
      <c r="A14" s="53"/>
      <c r="B14" s="54"/>
      <c r="I14" s="56"/>
    </row>
    <row r="15" spans="1:9" ht="13.5">
      <c r="A15" s="53" t="s">
        <v>1271</v>
      </c>
      <c r="B15" s="371" t="s">
        <v>1301</v>
      </c>
      <c r="I15" s="56"/>
    </row>
    <row r="16" spans="1:9" ht="13.5">
      <c r="A16" s="53"/>
      <c r="B16" s="371" t="s">
        <v>1302</v>
      </c>
      <c r="I16" s="56"/>
    </row>
    <row r="17" spans="1:9" s="372" customFormat="1" ht="6.4" customHeight="1">
      <c r="A17" s="371"/>
      <c r="I17" s="373"/>
    </row>
    <row r="18" spans="1:9" s="372" customFormat="1" ht="15.75" customHeight="1">
      <c r="A18" s="381"/>
      <c r="B18" s="382" t="s">
        <v>1276</v>
      </c>
      <c r="C18" s="382"/>
      <c r="D18" s="382"/>
      <c r="E18" s="382"/>
      <c r="F18" s="382"/>
      <c r="G18" s="382"/>
      <c r="H18" s="382"/>
      <c r="I18" s="383"/>
    </row>
    <row r="19" spans="1:9" s="54" customFormat="1" ht="26.45" customHeight="1">
      <c r="A19" s="396" t="s">
        <v>1</v>
      </c>
      <c r="B19" s="396" t="s">
        <v>79</v>
      </c>
      <c r="C19" s="397" t="s">
        <v>554</v>
      </c>
      <c r="D19" s="398"/>
      <c r="E19" s="399" t="s">
        <v>926</v>
      </c>
      <c r="F19" s="400" t="s">
        <v>556</v>
      </c>
      <c r="G19" s="399" t="s">
        <v>70</v>
      </c>
      <c r="H19" s="401" t="s">
        <v>921</v>
      </c>
      <c r="I19" s="399" t="s">
        <v>92</v>
      </c>
    </row>
    <row r="20" spans="1:9" s="36" customFormat="1" ht="30.4" customHeight="1">
      <c r="A20" s="384">
        <v>1</v>
      </c>
      <c r="B20" s="6" t="s">
        <v>906</v>
      </c>
      <c r="C20" s="893" t="s">
        <v>927</v>
      </c>
      <c r="D20" s="894"/>
      <c r="E20" s="386"/>
      <c r="F20" s="387">
        <v>76</v>
      </c>
      <c r="G20" s="387" t="s">
        <v>907</v>
      </c>
      <c r="H20" s="186">
        <v>2</v>
      </c>
      <c r="I20" s="186">
        <f>E20*F20*H20</f>
        <v>0</v>
      </c>
    </row>
    <row r="21" spans="1:9" s="36" customFormat="1" ht="30.4" customHeight="1">
      <c r="A21" s="384">
        <v>2</v>
      </c>
      <c r="B21" s="6" t="s">
        <v>908</v>
      </c>
      <c r="C21" s="893" t="s">
        <v>927</v>
      </c>
      <c r="D21" s="894"/>
      <c r="E21" s="386"/>
      <c r="F21" s="387">
        <v>20</v>
      </c>
      <c r="G21" s="387" t="s">
        <v>907</v>
      </c>
      <c r="H21" s="186">
        <v>2</v>
      </c>
      <c r="I21" s="186">
        <f t="shared" ref="I21:I24" si="0">E21*F21*H21</f>
        <v>0</v>
      </c>
    </row>
    <row r="22" spans="1:9" s="36" customFormat="1" ht="30.4" customHeight="1">
      <c r="A22" s="384">
        <v>3</v>
      </c>
      <c r="B22" s="6" t="s">
        <v>909</v>
      </c>
      <c r="C22" s="893" t="s">
        <v>927</v>
      </c>
      <c r="D22" s="894"/>
      <c r="E22" s="386"/>
      <c r="F22" s="387">
        <v>12</v>
      </c>
      <c r="G22" s="387" t="s">
        <v>907</v>
      </c>
      <c r="H22" s="186">
        <v>2</v>
      </c>
      <c r="I22" s="186">
        <f t="shared" si="0"/>
        <v>0</v>
      </c>
    </row>
    <row r="23" spans="1:9" s="36" customFormat="1" ht="30.4" customHeight="1">
      <c r="A23" s="384">
        <v>4</v>
      </c>
      <c r="B23" s="6" t="s">
        <v>910</v>
      </c>
      <c r="C23" s="893" t="s">
        <v>927</v>
      </c>
      <c r="D23" s="894"/>
      <c r="E23" s="386"/>
      <c r="F23" s="387">
        <v>57</v>
      </c>
      <c r="G23" s="387" t="s">
        <v>907</v>
      </c>
      <c r="H23" s="186">
        <v>2</v>
      </c>
      <c r="I23" s="186">
        <f t="shared" si="0"/>
        <v>0</v>
      </c>
    </row>
    <row r="24" spans="1:9" s="36" customFormat="1" ht="30.4" customHeight="1">
      <c r="A24" s="384">
        <v>5</v>
      </c>
      <c r="B24" s="6" t="s">
        <v>911</v>
      </c>
      <c r="C24" s="893" t="s">
        <v>927</v>
      </c>
      <c r="D24" s="894"/>
      <c r="E24" s="386"/>
      <c r="F24" s="387">
        <v>45</v>
      </c>
      <c r="G24" s="387" t="s">
        <v>907</v>
      </c>
      <c r="H24" s="186">
        <v>2</v>
      </c>
      <c r="I24" s="186">
        <f t="shared" si="0"/>
        <v>0</v>
      </c>
    </row>
    <row r="25" spans="1:9" s="36" customFormat="1" ht="30.4" customHeight="1">
      <c r="A25" s="384">
        <v>6</v>
      </c>
      <c r="B25" s="6" t="s">
        <v>912</v>
      </c>
      <c r="C25" s="893" t="s">
        <v>927</v>
      </c>
      <c r="D25" s="894"/>
      <c r="E25" s="386"/>
      <c r="F25" s="387">
        <v>14</v>
      </c>
      <c r="G25" s="387" t="s">
        <v>907</v>
      </c>
      <c r="H25" s="186">
        <v>2</v>
      </c>
      <c r="I25" s="186">
        <f>E25*F25*H25</f>
        <v>0</v>
      </c>
    </row>
    <row r="26" spans="1:9" s="36" customFormat="1" ht="30.4" customHeight="1">
      <c r="A26" s="384">
        <v>7</v>
      </c>
      <c r="B26" s="6" t="s">
        <v>913</v>
      </c>
      <c r="C26" s="893" t="s">
        <v>927</v>
      </c>
      <c r="D26" s="894"/>
      <c r="E26" s="386"/>
      <c r="F26" s="387">
        <v>32</v>
      </c>
      <c r="G26" s="387" t="s">
        <v>907</v>
      </c>
      <c r="H26" s="186">
        <v>2</v>
      </c>
      <c r="I26" s="186">
        <f t="shared" ref="I26:I29" si="1">E26*F26*H26</f>
        <v>0</v>
      </c>
    </row>
    <row r="27" spans="1:9" s="36" customFormat="1" ht="30.4" customHeight="1">
      <c r="A27" s="384">
        <v>8</v>
      </c>
      <c r="B27" s="6" t="s">
        <v>914</v>
      </c>
      <c r="C27" s="893" t="s">
        <v>927</v>
      </c>
      <c r="D27" s="894"/>
      <c r="E27" s="386"/>
      <c r="F27" s="387">
        <v>25</v>
      </c>
      <c r="G27" s="387" t="s">
        <v>907</v>
      </c>
      <c r="H27" s="186">
        <v>2</v>
      </c>
      <c r="I27" s="186">
        <f t="shared" si="1"/>
        <v>0</v>
      </c>
    </row>
    <row r="28" spans="1:9" s="36" customFormat="1" ht="30.4" customHeight="1">
      <c r="A28" s="384">
        <v>9</v>
      </c>
      <c r="B28" s="6" t="s">
        <v>915</v>
      </c>
      <c r="C28" s="893" t="s">
        <v>927</v>
      </c>
      <c r="D28" s="894"/>
      <c r="E28" s="386"/>
      <c r="F28" s="387">
        <v>30</v>
      </c>
      <c r="G28" s="387" t="s">
        <v>907</v>
      </c>
      <c r="H28" s="186">
        <v>2</v>
      </c>
      <c r="I28" s="186">
        <f t="shared" si="1"/>
        <v>0</v>
      </c>
    </row>
    <row r="29" spans="1:9" s="36" customFormat="1" ht="30.4" customHeight="1">
      <c r="A29" s="384">
        <v>10</v>
      </c>
      <c r="B29" s="6" t="s">
        <v>916</v>
      </c>
      <c r="C29" s="893" t="s">
        <v>927</v>
      </c>
      <c r="D29" s="894"/>
      <c r="E29" s="386"/>
      <c r="F29" s="387">
        <v>47</v>
      </c>
      <c r="G29" s="387" t="s">
        <v>907</v>
      </c>
      <c r="H29" s="186">
        <v>2</v>
      </c>
      <c r="I29" s="186">
        <f t="shared" si="1"/>
        <v>0</v>
      </c>
    </row>
    <row r="30" spans="1:9" s="36" customFormat="1" ht="30.4" customHeight="1">
      <c r="A30" s="384">
        <v>11</v>
      </c>
      <c r="B30" s="6" t="s">
        <v>917</v>
      </c>
      <c r="C30" s="893" t="s">
        <v>928</v>
      </c>
      <c r="D30" s="894"/>
      <c r="E30" s="386"/>
      <c r="F30" s="387">
        <v>30</v>
      </c>
      <c r="G30" s="387" t="s">
        <v>907</v>
      </c>
      <c r="H30" s="186">
        <v>3</v>
      </c>
      <c r="I30" s="186">
        <f>E30*F30*H30</f>
        <v>0</v>
      </c>
    </row>
    <row r="31" spans="1:9" s="36" customFormat="1" ht="30.4" customHeight="1">
      <c r="A31" s="384">
        <v>12</v>
      </c>
      <c r="B31" s="6" t="s">
        <v>918</v>
      </c>
      <c r="C31" s="893" t="s">
        <v>927</v>
      </c>
      <c r="D31" s="894"/>
      <c r="E31" s="386"/>
      <c r="F31" s="387">
        <v>98</v>
      </c>
      <c r="G31" s="387" t="s">
        <v>907</v>
      </c>
      <c r="H31" s="186">
        <v>2</v>
      </c>
      <c r="I31" s="186">
        <f t="shared" ref="I31:I32" si="2">E31*F31*H31</f>
        <v>0</v>
      </c>
    </row>
    <row r="32" spans="1:9" s="36" customFormat="1" ht="30.4" customHeight="1">
      <c r="A32" s="384">
        <v>13</v>
      </c>
      <c r="B32" s="6" t="s">
        <v>919</v>
      </c>
      <c r="C32" s="893" t="s">
        <v>928</v>
      </c>
      <c r="D32" s="894"/>
      <c r="E32" s="386"/>
      <c r="F32" s="387">
        <v>10</v>
      </c>
      <c r="G32" s="387" t="s">
        <v>907</v>
      </c>
      <c r="H32" s="186">
        <v>3</v>
      </c>
      <c r="I32" s="186">
        <f t="shared" si="2"/>
        <v>0</v>
      </c>
    </row>
    <row r="33" spans="1:9" s="372" customFormat="1" ht="15.4" customHeight="1">
      <c r="A33" s="381" t="s">
        <v>72</v>
      </c>
      <c r="B33" s="382" t="s">
        <v>87</v>
      </c>
      <c r="C33" s="382"/>
      <c r="D33" s="382"/>
      <c r="E33" s="382"/>
      <c r="F33" s="388">
        <f>SUM(F20:F32)</f>
        <v>496</v>
      </c>
      <c r="G33" s="383" t="s">
        <v>907</v>
      </c>
      <c r="H33" s="389"/>
      <c r="I33" s="390">
        <f>SUM(I20:I32)</f>
        <v>0</v>
      </c>
    </row>
    <row r="34" spans="1:9" s="372" customFormat="1" ht="15.4" customHeight="1">
      <c r="A34" s="402"/>
      <c r="B34" s="403"/>
      <c r="C34" s="403"/>
      <c r="D34" s="403"/>
      <c r="E34" s="403"/>
      <c r="F34" s="404"/>
      <c r="G34" s="403"/>
      <c r="H34" s="403"/>
      <c r="I34" s="404"/>
    </row>
    <row r="35" spans="1:9" s="372" customFormat="1" ht="15.6" customHeight="1">
      <c r="A35" s="405"/>
      <c r="B35" s="405" t="s">
        <v>1289</v>
      </c>
      <c r="C35" s="405"/>
      <c r="D35" s="405"/>
      <c r="E35" s="405"/>
      <c r="F35" s="405"/>
      <c r="G35" s="405"/>
      <c r="H35" s="405"/>
      <c r="I35" s="406"/>
    </row>
    <row r="36" spans="1:9" s="54" customFormat="1" ht="26.45" customHeight="1">
      <c r="A36" s="407" t="s">
        <v>1</v>
      </c>
      <c r="B36" s="407" t="s">
        <v>929</v>
      </c>
      <c r="C36" s="408" t="s">
        <v>936</v>
      </c>
      <c r="D36" s="409" t="s">
        <v>1287</v>
      </c>
      <c r="E36" s="410" t="s">
        <v>1275</v>
      </c>
      <c r="F36" s="411" t="s">
        <v>556</v>
      </c>
      <c r="G36" s="412" t="s">
        <v>70</v>
      </c>
      <c r="H36" s="413" t="s">
        <v>921</v>
      </c>
      <c r="I36" s="412" t="s">
        <v>92</v>
      </c>
    </row>
    <row r="37" spans="1:9" s="36" customFormat="1" ht="28.35" customHeight="1">
      <c r="A37" s="384">
        <v>14</v>
      </c>
      <c r="B37" s="6" t="s">
        <v>1278</v>
      </c>
      <c r="C37" s="385" t="s">
        <v>1300</v>
      </c>
      <c r="D37" s="414" t="s">
        <v>1291</v>
      </c>
      <c r="E37" s="415"/>
      <c r="F37" s="387">
        <v>1</v>
      </c>
      <c r="G37" s="387" t="s">
        <v>560</v>
      </c>
      <c r="H37" s="186">
        <v>52.17</v>
      </c>
      <c r="I37" s="186">
        <f>F37*H37*E37</f>
        <v>0</v>
      </c>
    </row>
    <row r="38" spans="1:9" s="36" customFormat="1" ht="28.35" customHeight="1">
      <c r="A38" s="384">
        <v>15</v>
      </c>
      <c r="B38" s="6" t="s">
        <v>1280</v>
      </c>
      <c r="C38" s="385" t="s">
        <v>1300</v>
      </c>
      <c r="D38" s="414" t="s">
        <v>1292</v>
      </c>
      <c r="E38" s="415"/>
      <c r="F38" s="387">
        <v>1</v>
      </c>
      <c r="G38" s="387" t="s">
        <v>560</v>
      </c>
      <c r="H38" s="186">
        <v>52.17</v>
      </c>
      <c r="I38" s="186">
        <f t="shared" ref="I38:I45" si="3">F38*H38*E38</f>
        <v>0</v>
      </c>
    </row>
    <row r="39" spans="1:9" s="36" customFormat="1" ht="28.35" customHeight="1">
      <c r="A39" s="384">
        <v>16</v>
      </c>
      <c r="B39" s="6" t="s">
        <v>1281</v>
      </c>
      <c r="C39" s="385" t="s">
        <v>1300</v>
      </c>
      <c r="D39" s="414" t="s">
        <v>1296</v>
      </c>
      <c r="E39" s="415"/>
      <c r="F39" s="387">
        <v>1</v>
      </c>
      <c r="G39" s="387" t="s">
        <v>560</v>
      </c>
      <c r="H39" s="186">
        <v>52.17</v>
      </c>
      <c r="I39" s="186">
        <f t="shared" si="3"/>
        <v>0</v>
      </c>
    </row>
    <row r="40" spans="1:9" s="36" customFormat="1" ht="28.35" customHeight="1">
      <c r="A40" s="384">
        <v>17</v>
      </c>
      <c r="B40" s="6" t="s">
        <v>1282</v>
      </c>
      <c r="C40" s="385" t="s">
        <v>1299</v>
      </c>
      <c r="D40" s="414" t="s">
        <v>1293</v>
      </c>
      <c r="E40" s="415"/>
      <c r="F40" s="387">
        <v>1</v>
      </c>
      <c r="G40" s="387" t="s">
        <v>560</v>
      </c>
      <c r="H40" s="186">
        <v>52.17</v>
      </c>
      <c r="I40" s="186">
        <f t="shared" si="3"/>
        <v>0</v>
      </c>
    </row>
    <row r="41" spans="1:9" s="36" customFormat="1" ht="28.35" customHeight="1">
      <c r="A41" s="384">
        <v>18</v>
      </c>
      <c r="B41" s="6" t="s">
        <v>1283</v>
      </c>
      <c r="C41" s="385" t="s">
        <v>1299</v>
      </c>
      <c r="D41" s="414" t="s">
        <v>1294</v>
      </c>
      <c r="E41" s="415"/>
      <c r="F41" s="387">
        <v>1</v>
      </c>
      <c r="G41" s="387" t="s">
        <v>560</v>
      </c>
      <c r="H41" s="186">
        <v>52.17</v>
      </c>
      <c r="I41" s="186">
        <f t="shared" si="3"/>
        <v>0</v>
      </c>
    </row>
    <row r="42" spans="1:9" s="36" customFormat="1" ht="28.35" customHeight="1">
      <c r="A42" s="384">
        <v>19</v>
      </c>
      <c r="B42" s="6" t="s">
        <v>1284</v>
      </c>
      <c r="C42" s="385" t="s">
        <v>1299</v>
      </c>
      <c r="D42" s="414" t="s">
        <v>1297</v>
      </c>
      <c r="E42" s="415"/>
      <c r="F42" s="387">
        <v>1</v>
      </c>
      <c r="G42" s="387" t="s">
        <v>560</v>
      </c>
      <c r="H42" s="186">
        <v>52.17</v>
      </c>
      <c r="I42" s="186">
        <f t="shared" si="3"/>
        <v>0</v>
      </c>
    </row>
    <row r="43" spans="1:9" s="36" customFormat="1" ht="28.35" customHeight="1">
      <c r="A43" s="384">
        <v>20</v>
      </c>
      <c r="B43" s="6" t="s">
        <v>1285</v>
      </c>
      <c r="C43" s="385" t="s">
        <v>1299</v>
      </c>
      <c r="D43" s="414" t="s">
        <v>1298</v>
      </c>
      <c r="E43" s="415"/>
      <c r="F43" s="387">
        <v>1</v>
      </c>
      <c r="G43" s="387" t="s">
        <v>560</v>
      </c>
      <c r="H43" s="186">
        <v>52.17</v>
      </c>
      <c r="I43" s="186">
        <f t="shared" si="3"/>
        <v>0</v>
      </c>
    </row>
    <row r="44" spans="1:9" s="36" customFormat="1" ht="28.35" customHeight="1">
      <c r="A44" s="384">
        <v>21</v>
      </c>
      <c r="B44" s="6" t="s">
        <v>1286</v>
      </c>
      <c r="C44" s="385" t="s">
        <v>1299</v>
      </c>
      <c r="D44" s="414" t="s">
        <v>1295</v>
      </c>
      <c r="E44" s="415"/>
      <c r="F44" s="387">
        <v>1</v>
      </c>
      <c r="G44" s="387" t="s">
        <v>560</v>
      </c>
      <c r="H44" s="186">
        <v>52.17</v>
      </c>
      <c r="I44" s="186">
        <f t="shared" ref="I44" si="4">F44*H44*E44</f>
        <v>0</v>
      </c>
    </row>
    <row r="45" spans="1:9" s="36" customFormat="1" ht="28.35" customHeight="1">
      <c r="A45" s="384">
        <v>22</v>
      </c>
      <c r="B45" s="6" t="s">
        <v>1303</v>
      </c>
      <c r="C45" s="385" t="s">
        <v>1299</v>
      </c>
      <c r="D45" s="414" t="s">
        <v>1304</v>
      </c>
      <c r="E45" s="415"/>
      <c r="F45" s="387">
        <v>1</v>
      </c>
      <c r="G45" s="387" t="s">
        <v>560</v>
      </c>
      <c r="H45" s="186">
        <v>52.17</v>
      </c>
      <c r="I45" s="186">
        <f t="shared" si="3"/>
        <v>0</v>
      </c>
    </row>
    <row r="46" spans="1:9" s="372" customFormat="1" ht="15.6" customHeight="1">
      <c r="A46" s="416"/>
      <c r="B46" s="405" t="s">
        <v>548</v>
      </c>
      <c r="C46" s="405"/>
      <c r="D46" s="417"/>
      <c r="E46" s="405"/>
      <c r="F46" s="405"/>
      <c r="G46" s="405"/>
      <c r="H46" s="405"/>
      <c r="I46" s="418">
        <f>SUM(I37:I45)</f>
        <v>0</v>
      </c>
    </row>
    <row r="47" spans="1:9" s="92" customFormat="1" ht="18.600000000000001" customHeight="1">
      <c r="A47" s="419" t="s">
        <v>6</v>
      </c>
      <c r="B47" s="220" t="s">
        <v>82</v>
      </c>
      <c r="C47" s="420"/>
      <c r="D47" s="420"/>
      <c r="E47" s="420"/>
      <c r="F47" s="420"/>
      <c r="G47" s="420"/>
      <c r="H47" s="420"/>
      <c r="I47" s="421">
        <f>I46+I33</f>
        <v>0</v>
      </c>
    </row>
    <row r="48" spans="1:9" ht="4.9000000000000004" customHeight="1">
      <c r="A48" s="100"/>
      <c r="C48" s="5"/>
      <c r="D48" s="102"/>
      <c r="E48" s="101"/>
      <c r="F48" s="101"/>
      <c r="G48" s="102"/>
      <c r="H48" s="102"/>
      <c r="I48" s="104"/>
    </row>
    <row r="49" spans="1:9">
      <c r="A49" s="264" t="s">
        <v>91</v>
      </c>
      <c r="B49" s="265" t="s">
        <v>920</v>
      </c>
      <c r="C49" s="5"/>
      <c r="D49" s="102"/>
      <c r="E49" s="101"/>
      <c r="F49" s="101"/>
      <c r="G49" s="102"/>
      <c r="H49" s="102"/>
      <c r="I49" s="104"/>
    </row>
    <row r="50" spans="1:9">
      <c r="A50" s="265"/>
      <c r="B50" s="265" t="s">
        <v>925</v>
      </c>
      <c r="C50" s="5"/>
      <c r="D50" s="102"/>
      <c r="E50" s="101"/>
      <c r="F50" s="101"/>
      <c r="G50" s="102"/>
      <c r="H50" s="102"/>
      <c r="I50" s="104"/>
    </row>
    <row r="51" spans="1:9" ht="4.9000000000000004" customHeight="1">
      <c r="A51" s="100"/>
      <c r="C51" s="5"/>
      <c r="D51" s="102"/>
      <c r="E51" s="101"/>
      <c r="F51" s="101"/>
      <c r="G51" s="102"/>
      <c r="H51" s="102"/>
      <c r="I51" s="104"/>
    </row>
    <row r="52" spans="1:9">
      <c r="A52" s="100" t="s">
        <v>1277</v>
      </c>
      <c r="B52" s="5" t="s">
        <v>1279</v>
      </c>
      <c r="C52" s="5"/>
      <c r="D52" s="102"/>
      <c r="E52" s="101"/>
      <c r="F52" s="101"/>
      <c r="G52" s="102"/>
      <c r="H52" s="102"/>
      <c r="I52" s="104"/>
    </row>
    <row r="53" spans="1:9" ht="4.9000000000000004" customHeight="1">
      <c r="A53" s="100"/>
      <c r="C53" s="5"/>
      <c r="D53" s="102"/>
      <c r="E53" s="101"/>
      <c r="F53" s="101"/>
      <c r="G53" s="102"/>
      <c r="H53" s="102"/>
      <c r="I53" s="104"/>
    </row>
    <row r="54" spans="1:9">
      <c r="A54" s="5" t="s">
        <v>27</v>
      </c>
      <c r="C54" s="101"/>
      <c r="D54" s="102"/>
      <c r="E54" s="101"/>
      <c r="F54" s="101"/>
      <c r="G54" s="102"/>
      <c r="H54" s="102"/>
      <c r="I54" s="104"/>
    </row>
    <row r="55" spans="1:9" ht="4.9000000000000004" customHeight="1">
      <c r="C55" s="101"/>
      <c r="D55" s="102"/>
      <c r="E55" s="101"/>
      <c r="F55" s="101"/>
      <c r="G55" s="102"/>
      <c r="H55" s="102"/>
    </row>
    <row r="56" spans="1:9">
      <c r="A56" s="265" t="s">
        <v>28</v>
      </c>
      <c r="B56" s="265" t="s">
        <v>29</v>
      </c>
      <c r="D56" s="102"/>
      <c r="E56" s="101"/>
      <c r="F56" s="101"/>
      <c r="G56" s="102"/>
      <c r="H56" s="102"/>
      <c r="I56" s="104"/>
    </row>
    <row r="57" spans="1:9">
      <c r="A57" s="5" t="s">
        <v>60</v>
      </c>
      <c r="B57" s="391" t="s">
        <v>563</v>
      </c>
      <c r="C57" s="36"/>
      <c r="D57" s="102"/>
      <c r="E57" s="101"/>
      <c r="F57" s="101"/>
      <c r="G57" s="102"/>
      <c r="H57" s="102"/>
      <c r="I57" s="104"/>
    </row>
    <row r="58" spans="1:9">
      <c r="A58" s="5" t="s">
        <v>1288</v>
      </c>
      <c r="B58" s="5" t="s">
        <v>1290</v>
      </c>
      <c r="C58" s="5"/>
      <c r="D58" s="102"/>
      <c r="E58" s="101"/>
      <c r="F58" s="101"/>
      <c r="G58" s="102"/>
      <c r="H58" s="102"/>
      <c r="I58" s="104"/>
    </row>
    <row r="59" spans="1:9">
      <c r="A59" s="100"/>
      <c r="C59" s="5"/>
      <c r="D59" s="102"/>
      <c r="E59" s="101"/>
      <c r="F59" s="101"/>
      <c r="G59" s="102"/>
      <c r="H59" s="102"/>
      <c r="I59" s="104"/>
    </row>
  </sheetData>
  <sheetProtection algorithmName="SHA-512" hashValue="qVduUwktCKBVmkC63R/PohDdSVpr7TfbDCe8nati88ekAoGFt3R0iZfpQ5tnEplpICEhuzWtZP+2U8mfz8vaKA==" saltValue="0x1XpAM1YAiYSRo8tRVjlA==" spinCount="100000" sheet="1" objects="1" scenarios="1" formatColumns="0" formatRows="0" autoFilter="0"/>
  <autoFilter ref="A19:I33" xr:uid="{00000000-0009-0000-0000-00000D000000}"/>
  <mergeCells count="13">
    <mergeCell ref="C31:D31"/>
    <mergeCell ref="C30:D30"/>
    <mergeCell ref="C32:D32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</mergeCells>
  <conditionalFormatting sqref="E1:I1">
    <cfRule type="expression" dxfId="8" priority="1">
      <formula>$E$1&lt;&gt;""</formula>
    </cfRule>
  </conditionalFormatting>
  <pageMargins left="0.70866141732283472" right="0.70866141732283472" top="0.78740157480314965" bottom="0.78740157480314965" header="0.31496062992125984" footer="0.31496062992125984"/>
  <pageSetup paperSize="9" scale="67" orientation="portrait" r:id="rId1"/>
  <headerFooter>
    <oddFooter>&amp;LPreisblätter Los 1&amp;C&amp;A&amp;R&amp;P -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  <pageSetUpPr fitToPage="1"/>
  </sheetPr>
  <dimension ref="A1:K844"/>
  <sheetViews>
    <sheetView zoomScale="85" zoomScaleNormal="85" zoomScaleSheetLayoutView="55" workbookViewId="0">
      <pane ySplit="14" topLeftCell="A15" activePane="bottomLeft" state="frozen"/>
      <selection activeCell="I23" sqref="I23"/>
      <selection pane="bottomLeft" activeCell="F21" sqref="F21"/>
    </sheetView>
  </sheetViews>
  <sheetFormatPr baseColWidth="10" defaultColWidth="11.42578125" defaultRowHeight="12"/>
  <cols>
    <col min="1" max="1" width="7.140625" style="5" customWidth="1"/>
    <col min="2" max="2" width="33.5703125" style="5" customWidth="1"/>
    <col min="3" max="3" width="11.42578125" style="1" bestFit="1" customWidth="1"/>
    <col min="4" max="4" width="12" style="1" customWidth="1"/>
    <col min="5" max="5" width="8.5703125" style="1" customWidth="1"/>
    <col min="6" max="6" width="14.85546875" style="1" customWidth="1"/>
    <col min="7" max="7" width="9.5703125" style="1" bestFit="1" customWidth="1"/>
    <col min="8" max="8" width="7.42578125" style="1" customWidth="1"/>
    <col min="9" max="9" width="10.28515625" style="1" bestFit="1" customWidth="1"/>
    <col min="10" max="10" width="11.5703125" style="1" customWidth="1"/>
    <col min="11" max="11" width="9.5703125" style="102" customWidth="1"/>
    <col min="12" max="16384" width="11.42578125" style="1"/>
  </cols>
  <sheetData>
    <row r="1" spans="1:11" ht="13.5">
      <c r="A1" s="11" t="s">
        <v>18</v>
      </c>
      <c r="B1" s="272" t="s">
        <v>549</v>
      </c>
      <c r="C1" s="14"/>
      <c r="D1" s="15"/>
      <c r="E1" s="354"/>
      <c r="F1" s="276" t="str">
        <f>IF(COUNTA(G16:G21)&lt;&gt;COUNTIF(J14:J21,"&gt;0"),"Das Preisblatt ist nicht vollständig ausgefüllt!","")</f>
        <v>Das Preisblatt ist nicht vollständig ausgefüllt!</v>
      </c>
      <c r="G1" s="276"/>
      <c r="H1" s="277"/>
      <c r="I1" s="277"/>
      <c r="J1" s="355"/>
      <c r="K1" s="1"/>
    </row>
    <row r="2" spans="1:11" ht="12.75" customHeight="1">
      <c r="A2" s="23" t="s">
        <v>20</v>
      </c>
      <c r="B2" s="24" t="s">
        <v>124</v>
      </c>
      <c r="C2" s="14" t="s">
        <v>19</v>
      </c>
      <c r="D2" s="282" t="s">
        <v>7</v>
      </c>
      <c r="E2" s="356"/>
      <c r="F2" s="357" t="s">
        <v>15</v>
      </c>
      <c r="G2" s="283" t="str">
        <f ca="1">LEFT(MID(CELL( "dateiname",B1), FIND("]", CELL("dateiname",B1))+5, 255),1)</f>
        <v>1</v>
      </c>
      <c r="H2" s="358" t="s">
        <v>13</v>
      </c>
      <c r="I2" s="359"/>
      <c r="J2" s="360">
        <f>J22</f>
        <v>0</v>
      </c>
      <c r="K2" s="1"/>
    </row>
    <row r="3" spans="1:11">
      <c r="A3" s="35"/>
      <c r="B3" s="92" t="s">
        <v>564</v>
      </c>
      <c r="C3" s="26" t="s">
        <v>21</v>
      </c>
      <c r="D3" s="28">
        <f>DATUM</f>
        <v>46304</v>
      </c>
      <c r="E3" s="361"/>
      <c r="F3" s="362" t="s">
        <v>59</v>
      </c>
      <c r="G3" s="290" t="str">
        <f ca="1">MID(CELL("dateiname",B1),FIND("]",CELL("dateiname",B1))+7,255)</f>
        <v>9 SF</v>
      </c>
      <c r="H3" s="358"/>
      <c r="I3" s="359"/>
      <c r="J3" s="42"/>
      <c r="K3" s="1"/>
    </row>
    <row r="4" spans="1:11">
      <c r="A4" s="35"/>
      <c r="B4" s="292" t="s">
        <v>127</v>
      </c>
      <c r="C4" s="294"/>
      <c r="D4" s="295"/>
      <c r="E4" s="363"/>
      <c r="F4" s="50"/>
      <c r="G4" s="50"/>
      <c r="H4" s="364"/>
      <c r="I4" s="364"/>
      <c r="J4" s="365"/>
      <c r="K4" s="1"/>
    </row>
    <row r="5" spans="1:11">
      <c r="A5" s="35"/>
      <c r="B5" s="300" t="s">
        <v>128</v>
      </c>
      <c r="C5" s="366"/>
      <c r="D5" s="367"/>
      <c r="E5" s="363"/>
      <c r="F5" s="45"/>
      <c r="G5" s="45"/>
      <c r="H5" s="46"/>
      <c r="I5" s="46"/>
      <c r="J5" s="368"/>
      <c r="K5" s="1"/>
    </row>
    <row r="6" spans="1:11" ht="4.9000000000000004" customHeight="1">
      <c r="A6" s="23"/>
      <c r="B6" s="233"/>
      <c r="C6" s="369"/>
      <c r="D6" s="295"/>
      <c r="E6" s="370"/>
      <c r="F6" s="50"/>
      <c r="G6" s="50"/>
      <c r="H6" s="364"/>
      <c r="I6" s="364"/>
      <c r="J6" s="365"/>
      <c r="K6" s="1"/>
    </row>
    <row r="7" spans="1:11" ht="13.5">
      <c r="A7" s="53" t="s">
        <v>550</v>
      </c>
      <c r="B7" s="54"/>
      <c r="J7" s="56"/>
      <c r="K7" s="1"/>
    </row>
    <row r="8" spans="1:11" ht="13.5">
      <c r="A8" s="53" t="s">
        <v>551</v>
      </c>
      <c r="B8" s="54"/>
      <c r="J8" s="56"/>
      <c r="K8" s="1"/>
    </row>
    <row r="9" spans="1:11" ht="4.9000000000000004" customHeight="1">
      <c r="A9" s="53"/>
      <c r="B9" s="54"/>
      <c r="J9" s="56"/>
      <c r="K9" s="1"/>
    </row>
    <row r="10" spans="1:11" ht="13.5">
      <c r="A10" s="53" t="s">
        <v>552</v>
      </c>
      <c r="B10" s="371"/>
      <c r="J10" s="56"/>
      <c r="K10" s="1"/>
    </row>
    <row r="11" spans="1:11" ht="13.5">
      <c r="A11" s="53" t="s">
        <v>553</v>
      </c>
      <c r="B11" s="1"/>
      <c r="J11" s="56"/>
      <c r="K11" s="1"/>
    </row>
    <row r="12" spans="1:11" s="372" customFormat="1" ht="15.4" customHeight="1">
      <c r="A12" s="371" t="s">
        <v>1181</v>
      </c>
      <c r="J12" s="373"/>
    </row>
    <row r="13" spans="1:11" s="372" customFormat="1" ht="4.9000000000000004" customHeight="1">
      <c r="A13" s="371"/>
      <c r="J13" s="373"/>
    </row>
    <row r="14" spans="1:11" s="54" customFormat="1" ht="26.45" customHeight="1">
      <c r="A14" s="374" t="s">
        <v>1</v>
      </c>
      <c r="B14" s="374" t="s">
        <v>74</v>
      </c>
      <c r="C14" s="375" t="s">
        <v>554</v>
      </c>
      <c r="D14" s="376"/>
      <c r="E14" s="377"/>
      <c r="F14" s="378" t="s">
        <v>555</v>
      </c>
      <c r="G14" s="379" t="s">
        <v>556</v>
      </c>
      <c r="H14" s="378" t="s">
        <v>70</v>
      </c>
      <c r="I14" s="380" t="s">
        <v>557</v>
      </c>
      <c r="J14" s="378" t="s">
        <v>92</v>
      </c>
    </row>
    <row r="15" spans="1:11" s="372" customFormat="1" ht="15.75" customHeight="1">
      <c r="A15" s="381" t="s">
        <v>558</v>
      </c>
      <c r="B15" s="382"/>
      <c r="C15" s="382"/>
      <c r="D15" s="382"/>
      <c r="E15" s="382"/>
      <c r="F15" s="382"/>
      <c r="G15" s="382"/>
      <c r="H15" s="382"/>
      <c r="I15" s="382"/>
      <c r="J15" s="383"/>
    </row>
    <row r="16" spans="1:11" s="36" customFormat="1" ht="45.4" customHeight="1">
      <c r="A16" s="384">
        <v>1</v>
      </c>
      <c r="B16" s="6" t="s">
        <v>1207</v>
      </c>
      <c r="C16" s="385" t="s">
        <v>559</v>
      </c>
      <c r="D16" s="895" t="s">
        <v>1213</v>
      </c>
      <c r="E16" s="894"/>
      <c r="F16" s="386"/>
      <c r="G16" s="387">
        <v>2</v>
      </c>
      <c r="H16" s="387" t="s">
        <v>560</v>
      </c>
      <c r="I16" s="186">
        <v>12</v>
      </c>
      <c r="J16" s="186">
        <f>F16*G16*I16</f>
        <v>0</v>
      </c>
      <c r="K16" s="92"/>
    </row>
    <row r="17" spans="1:11" s="36" customFormat="1" ht="45.4" customHeight="1">
      <c r="A17" s="384">
        <v>2</v>
      </c>
      <c r="B17" s="6" t="s">
        <v>1247</v>
      </c>
      <c r="C17" s="385" t="s">
        <v>559</v>
      </c>
      <c r="D17" s="895" t="s">
        <v>1211</v>
      </c>
      <c r="E17" s="894"/>
      <c r="F17" s="386"/>
      <c r="G17" s="387">
        <v>6</v>
      </c>
      <c r="H17" s="387" t="s">
        <v>560</v>
      </c>
      <c r="I17" s="186">
        <v>12</v>
      </c>
      <c r="J17" s="186">
        <f t="shared" ref="J17:J21" si="0">F17*G17*I17</f>
        <v>0</v>
      </c>
      <c r="K17" s="92"/>
    </row>
    <row r="18" spans="1:11" s="36" customFormat="1" ht="45.4" customHeight="1">
      <c r="A18" s="384">
        <v>3</v>
      </c>
      <c r="B18" s="6" t="s">
        <v>1208</v>
      </c>
      <c r="C18" s="385" t="s">
        <v>559</v>
      </c>
      <c r="D18" s="895" t="s">
        <v>1214</v>
      </c>
      <c r="E18" s="894"/>
      <c r="F18" s="386"/>
      <c r="G18" s="387">
        <v>5</v>
      </c>
      <c r="H18" s="387" t="s">
        <v>560</v>
      </c>
      <c r="I18" s="186">
        <v>12</v>
      </c>
      <c r="J18" s="186">
        <f t="shared" si="0"/>
        <v>0</v>
      </c>
      <c r="K18" s="92"/>
    </row>
    <row r="19" spans="1:11" s="36" customFormat="1" ht="45.4" customHeight="1">
      <c r="A19" s="384">
        <v>4</v>
      </c>
      <c r="B19" s="6" t="s">
        <v>1246</v>
      </c>
      <c r="C19" s="385" t="s">
        <v>559</v>
      </c>
      <c r="D19" s="895" t="s">
        <v>1215</v>
      </c>
      <c r="E19" s="894"/>
      <c r="F19" s="386"/>
      <c r="G19" s="387">
        <v>6</v>
      </c>
      <c r="H19" s="387" t="s">
        <v>560</v>
      </c>
      <c r="I19" s="186">
        <v>12</v>
      </c>
      <c r="J19" s="186">
        <f t="shared" si="0"/>
        <v>0</v>
      </c>
      <c r="K19" s="92"/>
    </row>
    <row r="20" spans="1:11" s="36" customFormat="1" ht="45.4" customHeight="1">
      <c r="A20" s="384">
        <v>5</v>
      </c>
      <c r="B20" s="6" t="s">
        <v>1209</v>
      </c>
      <c r="C20" s="385" t="s">
        <v>559</v>
      </c>
      <c r="D20" s="895" t="s">
        <v>1216</v>
      </c>
      <c r="E20" s="894"/>
      <c r="F20" s="386"/>
      <c r="G20" s="387">
        <v>4</v>
      </c>
      <c r="H20" s="387" t="s">
        <v>560</v>
      </c>
      <c r="I20" s="186">
        <v>12</v>
      </c>
      <c r="J20" s="186">
        <f t="shared" si="0"/>
        <v>0</v>
      </c>
      <c r="K20" s="92"/>
    </row>
    <row r="21" spans="1:11" s="36" customFormat="1" ht="45.4" customHeight="1">
      <c r="A21" s="384">
        <v>6</v>
      </c>
      <c r="B21" s="6" t="s">
        <v>1210</v>
      </c>
      <c r="C21" s="385" t="s">
        <v>559</v>
      </c>
      <c r="D21" s="895" t="s">
        <v>1212</v>
      </c>
      <c r="E21" s="894"/>
      <c r="F21" s="386"/>
      <c r="G21" s="387">
        <v>1</v>
      </c>
      <c r="H21" s="387" t="s">
        <v>560</v>
      </c>
      <c r="I21" s="186">
        <v>12</v>
      </c>
      <c r="J21" s="186">
        <f t="shared" si="0"/>
        <v>0</v>
      </c>
      <c r="K21" s="92"/>
    </row>
    <row r="22" spans="1:11" s="372" customFormat="1" ht="15.4" customHeight="1">
      <c r="A22" s="381" t="s">
        <v>6</v>
      </c>
      <c r="B22" s="382" t="s">
        <v>82</v>
      </c>
      <c r="C22" s="382"/>
      <c r="D22" s="382"/>
      <c r="E22" s="382"/>
      <c r="F22" s="382"/>
      <c r="G22" s="388">
        <f>SUM(G16:G21)</f>
        <v>24</v>
      </c>
      <c r="H22" s="383" t="s">
        <v>560</v>
      </c>
      <c r="I22" s="389"/>
      <c r="J22" s="390">
        <f>SUM(J16:J21)</f>
        <v>0</v>
      </c>
    </row>
    <row r="23" spans="1:11" ht="4.9000000000000004" customHeight="1">
      <c r="A23" s="100"/>
      <c r="C23" s="5"/>
      <c r="D23" s="101"/>
      <c r="E23" s="102"/>
      <c r="F23" s="101"/>
      <c r="G23" s="101"/>
      <c r="H23" s="102"/>
      <c r="I23" s="102"/>
      <c r="J23" s="104"/>
    </row>
    <row r="24" spans="1:11">
      <c r="A24" s="264" t="s">
        <v>91</v>
      </c>
      <c r="B24" s="265" t="s">
        <v>561</v>
      </c>
      <c r="C24" s="5"/>
      <c r="D24" s="101"/>
      <c r="E24" s="102"/>
      <c r="F24" s="101"/>
      <c r="G24" s="101"/>
      <c r="H24" s="102"/>
      <c r="I24" s="102"/>
      <c r="J24" s="104"/>
    </row>
    <row r="25" spans="1:11">
      <c r="A25" s="265"/>
      <c r="B25" s="265" t="s">
        <v>562</v>
      </c>
      <c r="C25" s="5"/>
      <c r="D25" s="101"/>
      <c r="E25" s="102"/>
      <c r="F25" s="101"/>
      <c r="G25" s="101"/>
      <c r="H25" s="102"/>
      <c r="I25" s="102"/>
      <c r="J25" s="104"/>
    </row>
    <row r="26" spans="1:11" ht="4.9000000000000004" customHeight="1">
      <c r="A26" s="100"/>
      <c r="C26" s="5"/>
      <c r="D26" s="101"/>
      <c r="E26" s="102"/>
      <c r="F26" s="101"/>
      <c r="G26" s="101"/>
      <c r="H26" s="102"/>
      <c r="I26" s="102"/>
      <c r="J26" s="104"/>
    </row>
    <row r="27" spans="1:11">
      <c r="A27" s="5" t="s">
        <v>27</v>
      </c>
      <c r="C27" s="101"/>
      <c r="D27" s="101"/>
      <c r="E27" s="102"/>
      <c r="F27" s="101"/>
      <c r="G27" s="101"/>
      <c r="H27" s="102"/>
      <c r="I27" s="102"/>
      <c r="J27" s="104"/>
    </row>
    <row r="28" spans="1:11" ht="4.9000000000000004" customHeight="1">
      <c r="C28" s="101"/>
      <c r="D28" s="101"/>
      <c r="E28" s="102"/>
      <c r="F28" s="101"/>
      <c r="G28" s="101"/>
      <c r="H28" s="102"/>
      <c r="I28" s="102"/>
      <c r="K28" s="1"/>
    </row>
    <row r="29" spans="1:11">
      <c r="A29" s="265" t="s">
        <v>28</v>
      </c>
      <c r="B29" s="265" t="s">
        <v>29</v>
      </c>
      <c r="D29" s="101"/>
      <c r="E29" s="102"/>
      <c r="F29" s="101"/>
      <c r="G29" s="101"/>
      <c r="H29" s="102"/>
      <c r="I29" s="102"/>
      <c r="J29" s="104"/>
    </row>
    <row r="30" spans="1:11">
      <c r="A30" s="5" t="s">
        <v>60</v>
      </c>
      <c r="B30" s="391" t="s">
        <v>563</v>
      </c>
      <c r="C30" s="36"/>
      <c r="D30" s="101"/>
      <c r="E30" s="102"/>
      <c r="F30" s="101"/>
      <c r="G30" s="101"/>
      <c r="H30" s="102"/>
      <c r="I30" s="102"/>
      <c r="J30" s="104"/>
    </row>
    <row r="31" spans="1:11">
      <c r="A31" s="100"/>
      <c r="C31" s="5"/>
      <c r="D31" s="101"/>
      <c r="E31" s="102"/>
      <c r="F31" s="101"/>
      <c r="G31" s="101"/>
      <c r="H31" s="102"/>
      <c r="I31" s="102"/>
      <c r="J31" s="104"/>
    </row>
    <row r="32" spans="1:11">
      <c r="A32" s="100"/>
      <c r="C32" s="5"/>
      <c r="D32" s="101"/>
      <c r="E32" s="102"/>
      <c r="F32" s="101"/>
      <c r="G32" s="101"/>
      <c r="H32" s="102"/>
      <c r="I32" s="102"/>
      <c r="J32" s="104"/>
    </row>
    <row r="33" spans="1:10">
      <c r="A33" s="100"/>
      <c r="C33" s="5"/>
      <c r="D33" s="101"/>
      <c r="E33" s="102"/>
      <c r="F33" s="101"/>
      <c r="G33" s="101"/>
      <c r="H33" s="102"/>
      <c r="I33" s="102"/>
      <c r="J33" s="104"/>
    </row>
    <row r="34" spans="1:10">
      <c r="A34" s="100"/>
      <c r="C34" s="5"/>
      <c r="D34" s="101"/>
      <c r="E34" s="102"/>
      <c r="F34" s="101"/>
      <c r="G34" s="101"/>
      <c r="H34" s="102"/>
      <c r="I34" s="102"/>
      <c r="J34" s="104"/>
    </row>
    <row r="35" spans="1:10">
      <c r="A35" s="100"/>
      <c r="C35" s="5"/>
      <c r="D35" s="101"/>
      <c r="E35" s="102"/>
      <c r="F35" s="101"/>
      <c r="G35" s="101"/>
      <c r="H35" s="102"/>
      <c r="I35" s="102"/>
      <c r="J35" s="104"/>
    </row>
    <row r="36" spans="1:10">
      <c r="A36" s="100"/>
      <c r="C36" s="5"/>
      <c r="D36" s="101"/>
      <c r="E36" s="102"/>
      <c r="F36" s="101"/>
      <c r="G36" s="101"/>
      <c r="H36" s="102"/>
      <c r="I36" s="102"/>
      <c r="J36" s="104"/>
    </row>
    <row r="37" spans="1:10" s="102" customFormat="1">
      <c r="A37" s="100"/>
      <c r="B37" s="5"/>
      <c r="C37" s="5"/>
      <c r="D37" s="101"/>
      <c r="F37" s="101"/>
      <c r="G37" s="101"/>
      <c r="J37" s="104"/>
    </row>
    <row r="38" spans="1:10" s="102" customFormat="1">
      <c r="A38" s="100"/>
      <c r="B38" s="5"/>
      <c r="C38" s="5"/>
      <c r="D38" s="101"/>
      <c r="F38" s="101"/>
      <c r="G38" s="101"/>
      <c r="J38" s="104"/>
    </row>
    <row r="39" spans="1:10" s="102" customFormat="1">
      <c r="A39" s="100"/>
      <c r="B39" s="5"/>
      <c r="C39" s="5"/>
      <c r="D39" s="101"/>
      <c r="F39" s="101"/>
      <c r="G39" s="101"/>
      <c r="J39" s="104"/>
    </row>
    <row r="40" spans="1:10" s="102" customFormat="1">
      <c r="A40" s="100"/>
      <c r="B40" s="5"/>
      <c r="C40" s="5"/>
      <c r="D40" s="101"/>
      <c r="F40" s="101"/>
      <c r="G40" s="101"/>
      <c r="J40" s="104"/>
    </row>
    <row r="41" spans="1:10" s="102" customFormat="1">
      <c r="A41" s="100"/>
      <c r="B41" s="5"/>
      <c r="C41" s="5"/>
      <c r="D41" s="101"/>
      <c r="F41" s="101"/>
      <c r="G41" s="101"/>
      <c r="J41" s="104"/>
    </row>
    <row r="42" spans="1:10" s="102" customFormat="1">
      <c r="A42" s="100"/>
      <c r="B42" s="5"/>
      <c r="C42" s="5"/>
      <c r="D42" s="101"/>
      <c r="F42" s="101"/>
      <c r="G42" s="101"/>
      <c r="J42" s="104"/>
    </row>
    <row r="43" spans="1:10" s="102" customFormat="1">
      <c r="A43" s="100"/>
      <c r="B43" s="5"/>
      <c r="C43" s="5"/>
      <c r="D43" s="101"/>
      <c r="F43" s="101"/>
      <c r="G43" s="101"/>
      <c r="J43" s="104"/>
    </row>
    <row r="44" spans="1:10" s="102" customFormat="1">
      <c r="A44" s="100"/>
      <c r="B44" s="5"/>
      <c r="C44" s="5"/>
      <c r="D44" s="101"/>
      <c r="F44" s="101"/>
      <c r="G44" s="101"/>
      <c r="J44" s="104"/>
    </row>
    <row r="45" spans="1:10" s="102" customFormat="1">
      <c r="A45" s="100"/>
      <c r="B45" s="5"/>
      <c r="C45" s="5"/>
      <c r="D45" s="101"/>
      <c r="F45" s="101"/>
      <c r="G45" s="101"/>
      <c r="J45" s="104"/>
    </row>
    <row r="46" spans="1:10" s="102" customFormat="1">
      <c r="A46" s="100"/>
      <c r="B46" s="5"/>
      <c r="C46" s="5"/>
      <c r="D46" s="101"/>
      <c r="F46" s="101"/>
      <c r="G46" s="101"/>
      <c r="J46" s="104"/>
    </row>
    <row r="47" spans="1:10" s="102" customFormat="1">
      <c r="A47" s="100"/>
      <c r="B47" s="5"/>
      <c r="C47" s="5"/>
      <c r="D47" s="101"/>
      <c r="F47" s="101"/>
      <c r="G47" s="101"/>
      <c r="J47" s="104"/>
    </row>
    <row r="48" spans="1:10" s="102" customFormat="1">
      <c r="A48" s="100"/>
      <c r="B48" s="5"/>
      <c r="C48" s="5"/>
      <c r="D48" s="101"/>
      <c r="F48" s="101"/>
      <c r="G48" s="101"/>
      <c r="J48" s="104"/>
    </row>
    <row r="49" spans="1:10" s="102" customFormat="1">
      <c r="A49" s="100"/>
      <c r="B49" s="5"/>
      <c r="C49" s="5"/>
      <c r="D49" s="101"/>
      <c r="F49" s="101"/>
      <c r="G49" s="101"/>
      <c r="J49" s="104"/>
    </row>
    <row r="50" spans="1:10" s="102" customFormat="1">
      <c r="A50" s="100"/>
      <c r="B50" s="5"/>
      <c r="C50" s="5"/>
      <c r="D50" s="101"/>
      <c r="F50" s="101"/>
      <c r="G50" s="101"/>
      <c r="J50" s="104"/>
    </row>
    <row r="51" spans="1:10" s="102" customFormat="1">
      <c r="A51" s="100"/>
      <c r="B51" s="5"/>
      <c r="C51" s="5"/>
      <c r="D51" s="101"/>
      <c r="F51" s="101"/>
      <c r="G51" s="101"/>
      <c r="J51" s="104"/>
    </row>
    <row r="52" spans="1:10" s="102" customFormat="1">
      <c r="A52" s="100"/>
      <c r="B52" s="5"/>
      <c r="C52" s="5"/>
      <c r="D52" s="101"/>
      <c r="F52" s="101"/>
      <c r="G52" s="101"/>
      <c r="J52" s="104"/>
    </row>
    <row r="53" spans="1:10" s="102" customFormat="1">
      <c r="A53" s="100"/>
      <c r="B53" s="5"/>
      <c r="C53" s="5"/>
      <c r="D53" s="101"/>
      <c r="F53" s="101"/>
      <c r="G53" s="101"/>
      <c r="J53" s="104"/>
    </row>
    <row r="54" spans="1:10" s="102" customFormat="1">
      <c r="A54" s="100"/>
      <c r="B54" s="5"/>
      <c r="C54" s="5"/>
      <c r="D54" s="101"/>
      <c r="F54" s="101"/>
      <c r="G54" s="101"/>
      <c r="J54" s="104"/>
    </row>
    <row r="55" spans="1:10" s="102" customFormat="1">
      <c r="A55" s="100"/>
      <c r="B55" s="5"/>
      <c r="C55" s="5"/>
      <c r="D55" s="101"/>
      <c r="F55" s="101"/>
      <c r="G55" s="101"/>
      <c r="J55" s="104"/>
    </row>
    <row r="56" spans="1:10" s="102" customFormat="1">
      <c r="A56" s="100"/>
      <c r="B56" s="5"/>
      <c r="C56" s="5"/>
      <c r="D56" s="101"/>
      <c r="F56" s="101"/>
      <c r="G56" s="101"/>
      <c r="J56" s="104"/>
    </row>
    <row r="57" spans="1:10" s="102" customFormat="1">
      <c r="A57" s="100"/>
      <c r="B57" s="5"/>
      <c r="C57" s="5"/>
      <c r="D57" s="101"/>
      <c r="F57" s="101"/>
      <c r="G57" s="101"/>
      <c r="J57" s="104"/>
    </row>
    <row r="58" spans="1:10" s="102" customFormat="1">
      <c r="A58" s="100"/>
      <c r="B58" s="5"/>
      <c r="C58" s="5"/>
      <c r="D58" s="101"/>
      <c r="F58" s="101"/>
      <c r="G58" s="101"/>
      <c r="J58" s="104"/>
    </row>
    <row r="59" spans="1:10" s="102" customFormat="1">
      <c r="A59" s="100"/>
      <c r="B59" s="5"/>
      <c r="C59" s="5"/>
      <c r="D59" s="101"/>
      <c r="F59" s="101"/>
      <c r="G59" s="101"/>
      <c r="J59" s="104"/>
    </row>
    <row r="60" spans="1:10" s="102" customFormat="1">
      <c r="A60" s="100"/>
      <c r="B60" s="5"/>
      <c r="C60" s="5"/>
      <c r="D60" s="101"/>
      <c r="F60" s="101"/>
      <c r="G60" s="101"/>
      <c r="J60" s="104"/>
    </row>
    <row r="61" spans="1:10" s="102" customFormat="1">
      <c r="A61" s="100"/>
      <c r="B61" s="5"/>
      <c r="C61" s="5"/>
      <c r="D61" s="101"/>
      <c r="F61" s="101"/>
      <c r="G61" s="101"/>
      <c r="J61" s="104"/>
    </row>
    <row r="62" spans="1:10" s="102" customFormat="1">
      <c r="A62" s="100"/>
      <c r="B62" s="5"/>
      <c r="C62" s="5"/>
      <c r="D62" s="101"/>
      <c r="F62" s="101"/>
      <c r="G62" s="101"/>
      <c r="J62" s="104"/>
    </row>
    <row r="63" spans="1:10" s="102" customFormat="1">
      <c r="A63" s="100"/>
      <c r="B63" s="5"/>
      <c r="C63" s="5"/>
      <c r="D63" s="101"/>
      <c r="F63" s="101"/>
      <c r="G63" s="101"/>
      <c r="J63" s="104"/>
    </row>
    <row r="64" spans="1:10" s="102" customFormat="1">
      <c r="A64" s="100"/>
      <c r="B64" s="5"/>
      <c r="C64" s="5"/>
      <c r="D64" s="101"/>
      <c r="F64" s="101"/>
      <c r="G64" s="101"/>
      <c r="J64" s="104"/>
    </row>
    <row r="65" spans="1:10" s="102" customFormat="1">
      <c r="A65" s="100"/>
      <c r="B65" s="5"/>
      <c r="C65" s="5"/>
      <c r="D65" s="101"/>
      <c r="F65" s="101"/>
      <c r="G65" s="101"/>
      <c r="J65" s="104"/>
    </row>
    <row r="66" spans="1:10" s="102" customFormat="1">
      <c r="A66" s="100"/>
      <c r="B66" s="5"/>
      <c r="C66" s="5"/>
      <c r="D66" s="101"/>
      <c r="F66" s="101"/>
      <c r="G66" s="101"/>
      <c r="J66" s="104"/>
    </row>
    <row r="67" spans="1:10" s="102" customFormat="1">
      <c r="A67" s="100"/>
      <c r="B67" s="5"/>
      <c r="C67" s="5"/>
      <c r="D67" s="101"/>
      <c r="F67" s="101"/>
      <c r="G67" s="101"/>
      <c r="J67" s="104"/>
    </row>
    <row r="68" spans="1:10" s="102" customFormat="1">
      <c r="A68" s="100"/>
      <c r="B68" s="5"/>
      <c r="C68" s="5"/>
      <c r="D68" s="101"/>
      <c r="F68" s="101"/>
      <c r="G68" s="101"/>
      <c r="J68" s="104"/>
    </row>
    <row r="69" spans="1:10" s="102" customFormat="1">
      <c r="A69" s="100"/>
      <c r="B69" s="5"/>
      <c r="C69" s="5"/>
      <c r="D69" s="101"/>
      <c r="F69" s="101"/>
      <c r="G69" s="101"/>
      <c r="J69" s="104"/>
    </row>
    <row r="70" spans="1:10" s="102" customFormat="1">
      <c r="A70" s="100"/>
      <c r="B70" s="5"/>
      <c r="C70" s="5"/>
      <c r="D70" s="101"/>
      <c r="F70" s="101"/>
      <c r="G70" s="101"/>
      <c r="J70" s="104"/>
    </row>
    <row r="71" spans="1:10" s="102" customFormat="1">
      <c r="A71" s="100"/>
      <c r="B71" s="5"/>
      <c r="C71" s="5"/>
      <c r="D71" s="101"/>
      <c r="F71" s="101"/>
      <c r="G71" s="101"/>
      <c r="J71" s="104"/>
    </row>
    <row r="72" spans="1:10" s="102" customFormat="1">
      <c r="A72" s="100"/>
      <c r="B72" s="5"/>
      <c r="C72" s="5"/>
      <c r="D72" s="101"/>
      <c r="F72" s="101"/>
      <c r="G72" s="101"/>
      <c r="J72" s="104"/>
    </row>
    <row r="73" spans="1:10" s="102" customFormat="1">
      <c r="A73" s="100"/>
      <c r="B73" s="5"/>
      <c r="C73" s="5"/>
      <c r="D73" s="101"/>
      <c r="F73" s="101"/>
      <c r="G73" s="101"/>
      <c r="J73" s="104"/>
    </row>
    <row r="74" spans="1:10" s="102" customFormat="1">
      <c r="A74" s="100"/>
      <c r="B74" s="5"/>
      <c r="C74" s="5"/>
      <c r="D74" s="101"/>
      <c r="F74" s="101"/>
      <c r="G74" s="101"/>
      <c r="J74" s="104"/>
    </row>
    <row r="75" spans="1:10" s="102" customFormat="1">
      <c r="A75" s="100"/>
      <c r="B75" s="5"/>
      <c r="C75" s="5"/>
      <c r="D75" s="101"/>
      <c r="F75" s="101"/>
      <c r="G75" s="101"/>
      <c r="J75" s="104"/>
    </row>
    <row r="76" spans="1:10" s="102" customFormat="1">
      <c r="A76" s="100"/>
      <c r="B76" s="5"/>
      <c r="C76" s="5"/>
      <c r="D76" s="101"/>
      <c r="F76" s="101"/>
      <c r="G76" s="101"/>
      <c r="J76" s="104"/>
    </row>
    <row r="77" spans="1:10" s="102" customFormat="1">
      <c r="A77" s="100"/>
      <c r="B77" s="5"/>
      <c r="C77" s="5"/>
      <c r="D77" s="101"/>
      <c r="F77" s="101"/>
      <c r="G77" s="101"/>
      <c r="J77" s="104"/>
    </row>
    <row r="78" spans="1:10" s="102" customFormat="1">
      <c r="A78" s="100"/>
      <c r="B78" s="5"/>
      <c r="C78" s="5"/>
      <c r="D78" s="101"/>
      <c r="F78" s="101"/>
      <c r="G78" s="101"/>
      <c r="J78" s="104"/>
    </row>
    <row r="79" spans="1:10" s="102" customFormat="1">
      <c r="A79" s="100"/>
      <c r="B79" s="5"/>
      <c r="C79" s="5"/>
      <c r="D79" s="101"/>
      <c r="F79" s="101"/>
      <c r="G79" s="101"/>
      <c r="J79" s="104"/>
    </row>
    <row r="80" spans="1:10" s="102" customFormat="1">
      <c r="A80" s="100"/>
      <c r="B80" s="5"/>
      <c r="C80" s="5"/>
      <c r="D80" s="101"/>
      <c r="F80" s="101"/>
      <c r="G80" s="101"/>
      <c r="J80" s="104"/>
    </row>
    <row r="81" spans="1:10" s="102" customFormat="1">
      <c r="A81" s="100"/>
      <c r="B81" s="5"/>
      <c r="C81" s="5"/>
      <c r="D81" s="101"/>
      <c r="F81" s="101"/>
      <c r="G81" s="101"/>
      <c r="J81" s="104"/>
    </row>
    <row r="82" spans="1:10" s="102" customFormat="1">
      <c r="A82" s="100"/>
      <c r="B82" s="5"/>
      <c r="C82" s="5"/>
      <c r="D82" s="101"/>
      <c r="F82" s="101"/>
      <c r="G82" s="101"/>
      <c r="J82" s="104"/>
    </row>
    <row r="83" spans="1:10" s="102" customFormat="1">
      <c r="A83" s="100"/>
      <c r="B83" s="5"/>
      <c r="C83" s="5"/>
      <c r="D83" s="101"/>
      <c r="F83" s="101"/>
      <c r="G83" s="101"/>
      <c r="J83" s="104"/>
    </row>
    <row r="84" spans="1:10" s="102" customFormat="1">
      <c r="A84" s="100"/>
      <c r="B84" s="5"/>
      <c r="C84" s="5"/>
      <c r="D84" s="101"/>
      <c r="F84" s="101"/>
      <c r="G84" s="101"/>
      <c r="J84" s="104"/>
    </row>
    <row r="85" spans="1:10" s="102" customFormat="1">
      <c r="A85" s="100"/>
      <c r="B85" s="5"/>
      <c r="C85" s="5"/>
      <c r="D85" s="101"/>
      <c r="E85" s="1"/>
      <c r="F85" s="101"/>
      <c r="G85" s="101"/>
      <c r="H85" s="1"/>
      <c r="I85" s="1"/>
      <c r="J85" s="1"/>
    </row>
    <row r="86" spans="1:10">
      <c r="A86" s="100"/>
      <c r="C86" s="5"/>
      <c r="D86" s="101"/>
      <c r="F86" s="101"/>
      <c r="G86" s="101"/>
    </row>
    <row r="87" spans="1:10">
      <c r="A87" s="100"/>
      <c r="C87" s="5"/>
      <c r="D87" s="101"/>
      <c r="F87" s="101"/>
      <c r="G87" s="101"/>
    </row>
    <row r="88" spans="1:10">
      <c r="A88" s="100"/>
      <c r="C88" s="5"/>
      <c r="D88" s="101"/>
      <c r="F88" s="101"/>
      <c r="G88" s="101"/>
    </row>
    <row r="89" spans="1:10">
      <c r="A89" s="100"/>
      <c r="C89" s="5"/>
      <c r="D89" s="101"/>
      <c r="F89" s="101"/>
      <c r="G89" s="101"/>
    </row>
    <row r="90" spans="1:10">
      <c r="A90" s="100"/>
      <c r="C90" s="5"/>
      <c r="D90" s="101"/>
      <c r="F90" s="101"/>
      <c r="G90" s="101"/>
    </row>
    <row r="91" spans="1:10">
      <c r="A91" s="100"/>
      <c r="C91" s="5"/>
      <c r="D91" s="101"/>
      <c r="F91" s="101"/>
      <c r="G91" s="101"/>
    </row>
    <row r="92" spans="1:10">
      <c r="A92" s="100"/>
      <c r="C92" s="5"/>
      <c r="D92" s="101"/>
      <c r="F92" s="101"/>
      <c r="G92" s="101"/>
    </row>
    <row r="93" spans="1:10">
      <c r="A93" s="100"/>
      <c r="C93" s="5"/>
      <c r="D93" s="101"/>
      <c r="F93" s="101"/>
      <c r="G93" s="101"/>
    </row>
    <row r="94" spans="1:10">
      <c r="A94" s="100"/>
      <c r="C94" s="5"/>
      <c r="D94" s="101"/>
      <c r="F94" s="101"/>
      <c r="G94" s="101"/>
    </row>
    <row r="95" spans="1:10">
      <c r="A95" s="100"/>
      <c r="C95" s="5"/>
      <c r="D95" s="101"/>
      <c r="F95" s="101"/>
      <c r="G95" s="101"/>
    </row>
    <row r="96" spans="1:10">
      <c r="A96" s="100"/>
      <c r="C96" s="5"/>
      <c r="D96" s="101"/>
      <c r="F96" s="101"/>
      <c r="G96" s="101"/>
    </row>
    <row r="97" spans="1:7">
      <c r="A97" s="100"/>
      <c r="C97" s="5"/>
      <c r="D97" s="101"/>
      <c r="F97" s="101"/>
      <c r="G97" s="101"/>
    </row>
    <row r="98" spans="1:7">
      <c r="A98" s="100"/>
      <c r="C98" s="5"/>
      <c r="D98" s="101"/>
      <c r="F98" s="101"/>
      <c r="G98" s="101"/>
    </row>
    <row r="99" spans="1:7">
      <c r="A99" s="100"/>
      <c r="C99" s="5"/>
      <c r="D99" s="101"/>
      <c r="F99" s="101"/>
      <c r="G99" s="101"/>
    </row>
    <row r="100" spans="1:7">
      <c r="A100" s="100"/>
      <c r="C100" s="5"/>
      <c r="D100" s="101"/>
      <c r="F100" s="101"/>
      <c r="G100" s="101"/>
    </row>
    <row r="101" spans="1:7">
      <c r="A101" s="100"/>
      <c r="C101" s="5"/>
      <c r="D101" s="101"/>
      <c r="F101" s="101"/>
      <c r="G101" s="101"/>
    </row>
    <row r="102" spans="1:7">
      <c r="A102" s="100"/>
      <c r="C102" s="5"/>
      <c r="D102" s="101"/>
      <c r="F102" s="101"/>
      <c r="G102" s="101"/>
    </row>
    <row r="103" spans="1:7">
      <c r="A103" s="100"/>
      <c r="C103" s="5"/>
      <c r="D103" s="101"/>
      <c r="F103" s="101"/>
      <c r="G103" s="101"/>
    </row>
    <row r="104" spans="1:7">
      <c r="A104" s="100"/>
      <c r="C104" s="5"/>
      <c r="D104" s="101"/>
      <c r="F104" s="101"/>
      <c r="G104" s="101"/>
    </row>
    <row r="105" spans="1:7">
      <c r="A105" s="100"/>
      <c r="C105" s="5"/>
      <c r="D105" s="101"/>
      <c r="F105" s="101"/>
      <c r="G105" s="101"/>
    </row>
    <row r="106" spans="1:7">
      <c r="A106" s="100"/>
      <c r="C106" s="5"/>
      <c r="D106" s="101"/>
      <c r="F106" s="101"/>
      <c r="G106" s="101"/>
    </row>
    <row r="107" spans="1:7">
      <c r="A107" s="100"/>
      <c r="C107" s="5"/>
      <c r="D107" s="101"/>
      <c r="F107" s="101"/>
      <c r="G107" s="101"/>
    </row>
    <row r="108" spans="1:7">
      <c r="A108" s="100"/>
      <c r="C108" s="5"/>
      <c r="D108" s="101"/>
      <c r="F108" s="101"/>
      <c r="G108" s="101"/>
    </row>
    <row r="109" spans="1:7">
      <c r="A109" s="100"/>
      <c r="C109" s="5"/>
      <c r="D109" s="101"/>
      <c r="F109" s="101"/>
      <c r="G109" s="101"/>
    </row>
    <row r="110" spans="1:7">
      <c r="A110" s="100"/>
      <c r="C110" s="5"/>
      <c r="D110" s="101"/>
      <c r="F110" s="101"/>
      <c r="G110" s="101"/>
    </row>
    <row r="111" spans="1:7">
      <c r="A111" s="100"/>
      <c r="C111" s="5"/>
      <c r="D111" s="101"/>
      <c r="F111" s="101"/>
      <c r="G111" s="101"/>
    </row>
    <row r="112" spans="1:7">
      <c r="A112" s="100"/>
      <c r="C112" s="5"/>
      <c r="D112" s="101"/>
      <c r="F112" s="101"/>
      <c r="G112" s="101"/>
    </row>
    <row r="113" spans="1:7">
      <c r="A113" s="100"/>
      <c r="C113" s="5"/>
      <c r="D113" s="101"/>
      <c r="F113" s="101"/>
      <c r="G113" s="101"/>
    </row>
    <row r="114" spans="1:7">
      <c r="A114" s="100"/>
      <c r="C114" s="5"/>
      <c r="D114" s="101"/>
      <c r="F114" s="101"/>
      <c r="G114" s="101"/>
    </row>
    <row r="115" spans="1:7">
      <c r="A115" s="100"/>
      <c r="C115" s="5"/>
      <c r="D115" s="101"/>
      <c r="F115" s="101"/>
      <c r="G115" s="101"/>
    </row>
    <row r="116" spans="1:7">
      <c r="A116" s="100"/>
      <c r="C116" s="5"/>
      <c r="D116" s="101"/>
      <c r="F116" s="101"/>
      <c r="G116" s="101"/>
    </row>
    <row r="117" spans="1:7">
      <c r="A117" s="100"/>
      <c r="C117" s="5"/>
      <c r="D117" s="101"/>
      <c r="F117" s="101"/>
      <c r="G117" s="101"/>
    </row>
    <row r="118" spans="1:7">
      <c r="A118" s="100"/>
      <c r="C118" s="5"/>
      <c r="D118" s="101"/>
      <c r="F118" s="101"/>
      <c r="G118" s="101"/>
    </row>
    <row r="119" spans="1:7">
      <c r="A119" s="100"/>
      <c r="C119" s="5"/>
      <c r="D119" s="101"/>
      <c r="F119" s="101"/>
      <c r="G119" s="101"/>
    </row>
    <row r="120" spans="1:7">
      <c r="A120" s="100"/>
      <c r="C120" s="5"/>
      <c r="D120" s="101"/>
      <c r="F120" s="101"/>
      <c r="G120" s="101"/>
    </row>
    <row r="121" spans="1:7">
      <c r="A121" s="100"/>
      <c r="C121" s="5"/>
      <c r="D121" s="101"/>
      <c r="F121" s="101"/>
      <c r="G121" s="101"/>
    </row>
    <row r="122" spans="1:7">
      <c r="A122" s="100"/>
      <c r="C122" s="5"/>
      <c r="D122" s="101"/>
      <c r="F122" s="101"/>
      <c r="G122" s="101"/>
    </row>
    <row r="123" spans="1:7">
      <c r="A123" s="100"/>
      <c r="C123" s="5"/>
      <c r="D123" s="101"/>
      <c r="F123" s="101"/>
      <c r="G123" s="101"/>
    </row>
    <row r="124" spans="1:7">
      <c r="A124" s="100"/>
      <c r="C124" s="5"/>
      <c r="D124" s="101"/>
      <c r="F124" s="101"/>
      <c r="G124" s="101"/>
    </row>
    <row r="125" spans="1:7">
      <c r="A125" s="100"/>
      <c r="C125" s="5"/>
      <c r="D125" s="101"/>
      <c r="F125" s="101"/>
      <c r="G125" s="101"/>
    </row>
    <row r="126" spans="1:7">
      <c r="A126" s="100"/>
      <c r="C126" s="5"/>
      <c r="D126" s="101"/>
      <c r="F126" s="101"/>
      <c r="G126" s="101"/>
    </row>
    <row r="127" spans="1:7">
      <c r="A127" s="100"/>
      <c r="C127" s="5"/>
      <c r="D127" s="101"/>
      <c r="F127" s="101"/>
      <c r="G127" s="101"/>
    </row>
    <row r="128" spans="1:7">
      <c r="A128" s="100"/>
      <c r="C128" s="5"/>
      <c r="D128" s="101"/>
      <c r="F128" s="101"/>
      <c r="G128" s="101"/>
    </row>
    <row r="129" spans="1:7">
      <c r="A129" s="100"/>
      <c r="C129" s="5"/>
      <c r="D129" s="101"/>
      <c r="F129" s="101"/>
      <c r="G129" s="101"/>
    </row>
    <row r="130" spans="1:7">
      <c r="A130" s="100"/>
      <c r="C130" s="5"/>
      <c r="D130" s="101"/>
      <c r="F130" s="101"/>
      <c r="G130" s="101"/>
    </row>
    <row r="131" spans="1:7">
      <c r="A131" s="100"/>
      <c r="C131" s="5"/>
      <c r="D131" s="101"/>
      <c r="F131" s="101"/>
      <c r="G131" s="101"/>
    </row>
    <row r="132" spans="1:7">
      <c r="A132" s="100"/>
      <c r="C132" s="5"/>
      <c r="D132" s="101"/>
      <c r="F132" s="101"/>
      <c r="G132" s="101"/>
    </row>
    <row r="133" spans="1:7">
      <c r="A133" s="100"/>
      <c r="C133" s="5"/>
      <c r="D133" s="101"/>
      <c r="F133" s="101"/>
      <c r="G133" s="101"/>
    </row>
    <row r="134" spans="1:7">
      <c r="A134" s="100"/>
      <c r="C134" s="5"/>
      <c r="D134" s="101"/>
      <c r="F134" s="101"/>
      <c r="G134" s="101"/>
    </row>
    <row r="135" spans="1:7">
      <c r="A135" s="100"/>
      <c r="C135" s="5"/>
      <c r="D135" s="101"/>
      <c r="F135" s="101"/>
      <c r="G135" s="101"/>
    </row>
    <row r="136" spans="1:7">
      <c r="A136" s="100"/>
      <c r="C136" s="5"/>
      <c r="D136" s="101"/>
      <c r="F136" s="101"/>
      <c r="G136" s="101"/>
    </row>
    <row r="137" spans="1:7">
      <c r="A137" s="100"/>
      <c r="C137" s="5"/>
      <c r="D137" s="101"/>
      <c r="F137" s="101"/>
      <c r="G137" s="101"/>
    </row>
    <row r="138" spans="1:7">
      <c r="A138" s="100"/>
      <c r="C138" s="5"/>
      <c r="D138" s="101"/>
      <c r="F138" s="101"/>
      <c r="G138" s="101"/>
    </row>
    <row r="139" spans="1:7">
      <c r="A139" s="100"/>
      <c r="C139" s="5"/>
      <c r="D139" s="101"/>
      <c r="F139" s="101"/>
      <c r="G139" s="101"/>
    </row>
    <row r="140" spans="1:7">
      <c r="A140" s="100"/>
      <c r="C140" s="5"/>
      <c r="D140" s="101"/>
      <c r="F140" s="101"/>
      <c r="G140" s="101"/>
    </row>
    <row r="141" spans="1:7">
      <c r="A141" s="100"/>
      <c r="C141" s="5"/>
      <c r="D141" s="101"/>
      <c r="F141" s="101"/>
      <c r="G141" s="101"/>
    </row>
    <row r="142" spans="1:7">
      <c r="A142" s="100"/>
      <c r="C142" s="5"/>
      <c r="D142" s="101"/>
      <c r="F142" s="101"/>
      <c r="G142" s="101"/>
    </row>
    <row r="143" spans="1:7">
      <c r="A143" s="100"/>
      <c r="C143" s="5"/>
      <c r="D143" s="101"/>
      <c r="F143" s="101"/>
      <c r="G143" s="101"/>
    </row>
    <row r="144" spans="1:7">
      <c r="A144" s="100"/>
      <c r="C144" s="5"/>
      <c r="D144" s="101"/>
      <c r="F144" s="101"/>
      <c r="G144" s="101"/>
    </row>
    <row r="145" spans="1:7">
      <c r="A145" s="100"/>
      <c r="C145" s="5"/>
      <c r="D145" s="101"/>
      <c r="F145" s="101"/>
      <c r="G145" s="101"/>
    </row>
    <row r="146" spans="1:7">
      <c r="A146" s="100"/>
      <c r="C146" s="5"/>
      <c r="D146" s="101"/>
      <c r="F146" s="101"/>
      <c r="G146" s="101"/>
    </row>
    <row r="147" spans="1:7">
      <c r="A147" s="100"/>
      <c r="C147" s="5"/>
      <c r="D147" s="101"/>
      <c r="F147" s="101"/>
      <c r="G147" s="101"/>
    </row>
    <row r="148" spans="1:7">
      <c r="A148" s="100"/>
      <c r="C148" s="5"/>
      <c r="D148" s="101"/>
      <c r="F148" s="101"/>
      <c r="G148" s="101"/>
    </row>
    <row r="149" spans="1:7">
      <c r="A149" s="100"/>
      <c r="C149" s="5"/>
      <c r="D149" s="101"/>
      <c r="F149" s="101"/>
      <c r="G149" s="101"/>
    </row>
    <row r="150" spans="1:7">
      <c r="A150" s="100"/>
      <c r="C150" s="5"/>
      <c r="D150" s="101"/>
      <c r="F150" s="101"/>
      <c r="G150" s="101"/>
    </row>
    <row r="151" spans="1:7">
      <c r="A151" s="100"/>
      <c r="C151" s="5"/>
      <c r="D151" s="101"/>
      <c r="F151" s="101"/>
      <c r="G151" s="101"/>
    </row>
    <row r="152" spans="1:7">
      <c r="A152" s="100"/>
      <c r="C152" s="5"/>
      <c r="D152" s="101"/>
      <c r="F152" s="101"/>
      <c r="G152" s="101"/>
    </row>
    <row r="153" spans="1:7">
      <c r="A153" s="100"/>
      <c r="C153" s="5"/>
      <c r="D153" s="101"/>
      <c r="F153" s="101"/>
      <c r="G153" s="101"/>
    </row>
    <row r="154" spans="1:7">
      <c r="A154" s="100"/>
      <c r="C154" s="5"/>
      <c r="D154" s="101"/>
      <c r="F154" s="101"/>
      <c r="G154" s="101"/>
    </row>
    <row r="155" spans="1:7">
      <c r="A155" s="100"/>
      <c r="C155" s="5"/>
      <c r="D155" s="101"/>
      <c r="F155" s="101"/>
      <c r="G155" s="101"/>
    </row>
    <row r="156" spans="1:7">
      <c r="A156" s="100"/>
      <c r="C156" s="5"/>
      <c r="D156" s="101"/>
      <c r="F156" s="101"/>
      <c r="G156" s="101"/>
    </row>
    <row r="157" spans="1:7">
      <c r="A157" s="100"/>
      <c r="C157" s="5"/>
      <c r="D157" s="101"/>
      <c r="F157" s="101"/>
      <c r="G157" s="101"/>
    </row>
    <row r="158" spans="1:7">
      <c r="A158" s="100"/>
      <c r="C158" s="5"/>
      <c r="D158" s="101"/>
      <c r="F158" s="101"/>
      <c r="G158" s="101"/>
    </row>
    <row r="159" spans="1:7">
      <c r="A159" s="100"/>
      <c r="B159" s="101"/>
      <c r="C159" s="5"/>
      <c r="D159" s="101"/>
      <c r="F159" s="101"/>
      <c r="G159" s="101"/>
    </row>
    <row r="160" spans="1:7">
      <c r="A160" s="100"/>
      <c r="B160" s="101"/>
      <c r="C160" s="5"/>
      <c r="D160" s="101"/>
      <c r="F160" s="101"/>
      <c r="G160" s="101"/>
    </row>
    <row r="161" spans="1:7">
      <c r="A161" s="100"/>
      <c r="B161" s="101"/>
      <c r="C161" s="5"/>
      <c r="D161" s="101"/>
      <c r="F161" s="101"/>
      <c r="G161" s="101"/>
    </row>
    <row r="162" spans="1:7">
      <c r="A162" s="100"/>
      <c r="B162" s="101"/>
      <c r="C162" s="5"/>
      <c r="D162" s="101"/>
      <c r="F162" s="101"/>
      <c r="G162" s="101"/>
    </row>
    <row r="163" spans="1:7">
      <c r="A163" s="100"/>
      <c r="B163" s="101"/>
      <c r="C163" s="5"/>
      <c r="D163" s="101"/>
      <c r="F163" s="101"/>
      <c r="G163" s="101"/>
    </row>
    <row r="164" spans="1:7">
      <c r="A164" s="100"/>
      <c r="B164" s="101"/>
      <c r="C164" s="5"/>
      <c r="D164" s="101"/>
      <c r="F164" s="101"/>
      <c r="G164" s="101"/>
    </row>
    <row r="165" spans="1:7">
      <c r="A165" s="100"/>
      <c r="B165" s="101"/>
      <c r="C165" s="5"/>
      <c r="D165" s="101"/>
      <c r="F165" s="101"/>
      <c r="G165" s="101"/>
    </row>
    <row r="166" spans="1:7">
      <c r="A166" s="100"/>
      <c r="B166" s="101"/>
      <c r="C166" s="5"/>
      <c r="D166" s="101"/>
      <c r="F166" s="101"/>
      <c r="G166" s="101"/>
    </row>
    <row r="167" spans="1:7">
      <c r="A167" s="100"/>
      <c r="B167" s="101"/>
      <c r="C167" s="5"/>
      <c r="D167" s="101"/>
      <c r="F167" s="101"/>
      <c r="G167" s="101"/>
    </row>
    <row r="168" spans="1:7">
      <c r="A168" s="100"/>
      <c r="B168" s="101"/>
      <c r="C168" s="5"/>
      <c r="D168" s="101"/>
      <c r="F168" s="101"/>
      <c r="G168" s="101"/>
    </row>
    <row r="169" spans="1:7">
      <c r="A169" s="100"/>
      <c r="B169" s="101"/>
      <c r="C169" s="5"/>
      <c r="D169" s="101"/>
      <c r="F169" s="101"/>
      <c r="G169" s="101"/>
    </row>
    <row r="170" spans="1:7">
      <c r="A170" s="100"/>
      <c r="B170" s="101"/>
      <c r="C170" s="5"/>
      <c r="D170" s="101"/>
      <c r="F170" s="101"/>
      <c r="G170" s="101"/>
    </row>
    <row r="171" spans="1:7">
      <c r="A171" s="100"/>
      <c r="B171" s="101"/>
      <c r="C171" s="5"/>
      <c r="D171" s="101"/>
      <c r="F171" s="101"/>
      <c r="G171" s="101"/>
    </row>
    <row r="172" spans="1:7">
      <c r="A172" s="100"/>
      <c r="B172" s="101"/>
      <c r="C172" s="5"/>
      <c r="D172" s="101"/>
      <c r="F172" s="101"/>
      <c r="G172" s="101"/>
    </row>
    <row r="173" spans="1:7">
      <c r="A173" s="100"/>
      <c r="B173" s="101"/>
      <c r="C173" s="5"/>
      <c r="D173" s="101"/>
      <c r="F173" s="101"/>
      <c r="G173" s="101"/>
    </row>
    <row r="174" spans="1:7">
      <c r="A174" s="100"/>
      <c r="B174" s="101"/>
      <c r="C174" s="5"/>
      <c r="D174" s="101"/>
      <c r="F174" s="101"/>
      <c r="G174" s="101"/>
    </row>
    <row r="175" spans="1:7">
      <c r="A175" s="100"/>
      <c r="B175" s="101"/>
      <c r="C175" s="5"/>
      <c r="D175" s="101"/>
      <c r="F175" s="101"/>
      <c r="G175" s="101"/>
    </row>
    <row r="176" spans="1:7">
      <c r="A176" s="100"/>
      <c r="B176" s="101"/>
      <c r="C176" s="5"/>
      <c r="D176" s="101"/>
      <c r="F176" s="101"/>
      <c r="G176" s="101"/>
    </row>
    <row r="177" spans="1:7">
      <c r="A177" s="100"/>
      <c r="B177" s="101"/>
      <c r="C177" s="5"/>
      <c r="D177" s="101"/>
      <c r="F177" s="101"/>
      <c r="G177" s="101"/>
    </row>
    <row r="178" spans="1:7">
      <c r="A178" s="100"/>
      <c r="B178" s="101"/>
      <c r="C178" s="5"/>
      <c r="D178" s="101"/>
      <c r="F178" s="101"/>
      <c r="G178" s="101"/>
    </row>
    <row r="179" spans="1:7">
      <c r="A179" s="100"/>
      <c r="B179" s="101"/>
      <c r="C179" s="5"/>
      <c r="D179" s="101"/>
      <c r="F179" s="101"/>
      <c r="G179" s="101"/>
    </row>
    <row r="180" spans="1:7">
      <c r="A180" s="100"/>
      <c r="B180" s="101"/>
      <c r="C180" s="5"/>
      <c r="D180" s="101"/>
      <c r="F180" s="101"/>
      <c r="G180" s="101"/>
    </row>
    <row r="181" spans="1:7">
      <c r="A181" s="100"/>
      <c r="B181" s="101"/>
      <c r="C181" s="5"/>
      <c r="D181" s="101"/>
      <c r="F181" s="101"/>
      <c r="G181" s="101"/>
    </row>
    <row r="182" spans="1:7">
      <c r="A182" s="100"/>
      <c r="B182" s="101"/>
      <c r="C182" s="5"/>
      <c r="D182" s="101"/>
      <c r="F182" s="101"/>
      <c r="G182" s="101"/>
    </row>
    <row r="183" spans="1:7">
      <c r="A183" s="100"/>
      <c r="B183" s="101"/>
      <c r="C183" s="5"/>
      <c r="D183" s="101"/>
      <c r="F183" s="101"/>
      <c r="G183" s="101"/>
    </row>
    <row r="184" spans="1:7">
      <c r="A184" s="100"/>
      <c r="B184" s="101"/>
      <c r="C184" s="5"/>
      <c r="D184" s="101"/>
      <c r="F184" s="101"/>
      <c r="G184" s="101"/>
    </row>
    <row r="185" spans="1:7">
      <c r="A185" s="100"/>
      <c r="B185" s="101"/>
      <c r="C185" s="5"/>
      <c r="D185" s="101"/>
      <c r="F185" s="101"/>
      <c r="G185" s="101"/>
    </row>
    <row r="186" spans="1:7">
      <c r="A186" s="100"/>
      <c r="B186" s="101"/>
      <c r="C186" s="5"/>
      <c r="D186" s="101"/>
      <c r="F186" s="101"/>
      <c r="G186" s="101"/>
    </row>
    <row r="187" spans="1:7">
      <c r="A187" s="100"/>
      <c r="B187" s="101"/>
      <c r="C187" s="5"/>
      <c r="D187" s="101"/>
      <c r="F187" s="101"/>
      <c r="G187" s="101"/>
    </row>
    <row r="188" spans="1:7">
      <c r="A188" s="100"/>
      <c r="B188" s="101"/>
      <c r="C188" s="5"/>
      <c r="D188" s="101"/>
      <c r="F188" s="101"/>
      <c r="G188" s="101"/>
    </row>
    <row r="189" spans="1:7">
      <c r="A189" s="100"/>
      <c r="B189" s="101"/>
      <c r="C189" s="5"/>
      <c r="D189" s="101"/>
      <c r="F189" s="101"/>
      <c r="G189" s="101"/>
    </row>
    <row r="190" spans="1:7">
      <c r="A190" s="100"/>
      <c r="B190" s="101"/>
      <c r="C190" s="5"/>
      <c r="D190" s="101"/>
      <c r="F190" s="101"/>
      <c r="G190" s="101"/>
    </row>
    <row r="191" spans="1:7">
      <c r="A191" s="100"/>
      <c r="B191" s="101"/>
      <c r="C191" s="5"/>
      <c r="D191" s="101"/>
      <c r="F191" s="101"/>
      <c r="G191" s="101"/>
    </row>
    <row r="192" spans="1:7">
      <c r="A192" s="100"/>
      <c r="B192" s="101"/>
      <c r="C192" s="5"/>
      <c r="D192" s="101"/>
      <c r="F192" s="101"/>
      <c r="G192" s="101"/>
    </row>
    <row r="193" spans="1:7">
      <c r="A193" s="100"/>
      <c r="B193" s="101"/>
      <c r="C193" s="5"/>
      <c r="D193" s="101"/>
      <c r="F193" s="101"/>
      <c r="G193" s="101"/>
    </row>
    <row r="194" spans="1:7">
      <c r="A194" s="100"/>
      <c r="B194" s="101"/>
      <c r="C194" s="5"/>
      <c r="D194" s="101"/>
      <c r="F194" s="101"/>
      <c r="G194" s="101"/>
    </row>
    <row r="195" spans="1:7">
      <c r="A195" s="100"/>
      <c r="B195" s="101"/>
      <c r="C195" s="5"/>
      <c r="D195" s="101"/>
      <c r="F195" s="101"/>
      <c r="G195" s="101"/>
    </row>
    <row r="196" spans="1:7">
      <c r="A196" s="100"/>
      <c r="B196" s="101"/>
      <c r="C196" s="5"/>
      <c r="D196" s="101"/>
      <c r="F196" s="101"/>
      <c r="G196" s="101"/>
    </row>
    <row r="197" spans="1:7">
      <c r="A197" s="100"/>
      <c r="B197" s="101"/>
      <c r="C197" s="5"/>
      <c r="D197" s="101"/>
      <c r="F197" s="101"/>
      <c r="G197" s="101"/>
    </row>
    <row r="198" spans="1:7">
      <c r="A198" s="100"/>
      <c r="B198" s="101"/>
      <c r="C198" s="5"/>
      <c r="D198" s="101"/>
      <c r="F198" s="101"/>
      <c r="G198" s="101"/>
    </row>
    <row r="199" spans="1:7">
      <c r="A199" s="100"/>
      <c r="B199" s="101"/>
      <c r="C199" s="5"/>
      <c r="D199" s="101"/>
      <c r="F199" s="101"/>
      <c r="G199" s="101"/>
    </row>
    <row r="200" spans="1:7">
      <c r="A200" s="100"/>
      <c r="B200" s="101"/>
      <c r="C200" s="5"/>
      <c r="D200" s="101"/>
      <c r="F200" s="101"/>
      <c r="G200" s="101"/>
    </row>
    <row r="201" spans="1:7">
      <c r="A201" s="100"/>
      <c r="B201" s="101"/>
      <c r="C201" s="5"/>
      <c r="D201" s="101"/>
      <c r="F201" s="101"/>
      <c r="G201" s="101"/>
    </row>
    <row r="202" spans="1:7">
      <c r="A202" s="100"/>
      <c r="B202" s="101"/>
      <c r="C202" s="5"/>
      <c r="D202" s="101"/>
      <c r="F202" s="101"/>
      <c r="G202" s="101"/>
    </row>
    <row r="203" spans="1:7">
      <c r="A203" s="100"/>
      <c r="B203" s="101"/>
      <c r="C203" s="5"/>
      <c r="D203" s="101"/>
      <c r="F203" s="101"/>
      <c r="G203" s="101"/>
    </row>
    <row r="204" spans="1:7">
      <c r="A204" s="100"/>
      <c r="B204" s="101"/>
      <c r="C204" s="5"/>
      <c r="D204" s="101"/>
      <c r="F204" s="101"/>
      <c r="G204" s="101"/>
    </row>
    <row r="205" spans="1:7">
      <c r="A205" s="100"/>
      <c r="B205" s="101"/>
      <c r="C205" s="5"/>
      <c r="D205" s="101"/>
      <c r="F205" s="101"/>
      <c r="G205" s="101"/>
    </row>
    <row r="206" spans="1:7">
      <c r="A206" s="100"/>
      <c r="B206" s="101"/>
      <c r="C206" s="5"/>
      <c r="D206" s="101"/>
      <c r="F206" s="101"/>
      <c r="G206" s="101"/>
    </row>
    <row r="207" spans="1:7">
      <c r="A207" s="100"/>
      <c r="B207" s="101"/>
      <c r="C207" s="5"/>
      <c r="D207" s="101"/>
      <c r="F207" s="101"/>
      <c r="G207" s="101"/>
    </row>
    <row r="208" spans="1:7">
      <c r="A208" s="100"/>
      <c r="B208" s="101"/>
      <c r="C208" s="5"/>
      <c r="D208" s="101"/>
      <c r="F208" s="101"/>
      <c r="G208" s="101"/>
    </row>
    <row r="209" spans="1:7">
      <c r="A209" s="100"/>
      <c r="B209" s="101"/>
      <c r="C209" s="5"/>
      <c r="D209" s="101"/>
      <c r="F209" s="101"/>
      <c r="G209" s="101"/>
    </row>
    <row r="210" spans="1:7">
      <c r="A210" s="100"/>
      <c r="B210" s="101"/>
      <c r="C210" s="5"/>
      <c r="D210" s="101"/>
      <c r="F210" s="101"/>
      <c r="G210" s="101"/>
    </row>
    <row r="211" spans="1:7">
      <c r="A211" s="100"/>
      <c r="B211" s="101"/>
      <c r="C211" s="5"/>
      <c r="D211" s="101"/>
      <c r="F211" s="101"/>
      <c r="G211" s="101"/>
    </row>
    <row r="212" spans="1:7">
      <c r="A212" s="100"/>
      <c r="B212" s="101"/>
      <c r="C212" s="5"/>
      <c r="D212" s="101"/>
      <c r="F212" s="101"/>
      <c r="G212" s="101"/>
    </row>
    <row r="213" spans="1:7">
      <c r="A213" s="100"/>
      <c r="B213" s="101"/>
      <c r="C213" s="5"/>
      <c r="D213" s="101"/>
      <c r="F213" s="101"/>
      <c r="G213" s="101"/>
    </row>
    <row r="214" spans="1:7">
      <c r="A214" s="100"/>
      <c r="B214" s="101"/>
      <c r="C214" s="5"/>
      <c r="D214" s="101"/>
      <c r="F214" s="101"/>
      <c r="G214" s="101"/>
    </row>
    <row r="215" spans="1:7">
      <c r="A215" s="100"/>
      <c r="B215" s="101"/>
      <c r="C215" s="5"/>
      <c r="D215" s="101"/>
      <c r="F215" s="101"/>
      <c r="G215" s="101"/>
    </row>
    <row r="216" spans="1:7">
      <c r="A216" s="100"/>
      <c r="B216" s="101"/>
      <c r="C216" s="5"/>
      <c r="D216" s="101"/>
      <c r="F216" s="101"/>
      <c r="G216" s="101"/>
    </row>
    <row r="217" spans="1:7">
      <c r="A217" s="100"/>
      <c r="B217" s="101"/>
      <c r="C217" s="5"/>
      <c r="D217" s="101"/>
      <c r="F217" s="101"/>
      <c r="G217" s="101"/>
    </row>
    <row r="218" spans="1:7">
      <c r="A218" s="100"/>
      <c r="B218" s="101"/>
      <c r="C218" s="5"/>
      <c r="D218" s="101"/>
      <c r="F218" s="101"/>
      <c r="G218" s="101"/>
    </row>
    <row r="219" spans="1:7">
      <c r="A219" s="100"/>
      <c r="B219" s="101"/>
      <c r="C219" s="5"/>
      <c r="D219" s="101"/>
      <c r="F219" s="101"/>
      <c r="G219" s="101"/>
    </row>
    <row r="220" spans="1:7">
      <c r="A220" s="100"/>
      <c r="B220" s="101"/>
      <c r="C220" s="5"/>
      <c r="D220" s="101"/>
      <c r="F220" s="101"/>
      <c r="G220" s="101"/>
    </row>
    <row r="221" spans="1:7">
      <c r="A221" s="100"/>
      <c r="B221" s="101"/>
      <c r="C221" s="5"/>
      <c r="D221" s="101"/>
      <c r="F221" s="101"/>
      <c r="G221" s="101"/>
    </row>
    <row r="222" spans="1:7">
      <c r="A222" s="100"/>
      <c r="B222" s="101"/>
      <c r="C222" s="5"/>
      <c r="D222" s="101"/>
      <c r="F222" s="101"/>
      <c r="G222" s="101"/>
    </row>
    <row r="223" spans="1:7">
      <c r="A223" s="100"/>
      <c r="B223" s="101"/>
      <c r="C223" s="5"/>
      <c r="D223" s="101"/>
      <c r="F223" s="101"/>
      <c r="G223" s="101"/>
    </row>
    <row r="224" spans="1:7">
      <c r="A224" s="100"/>
      <c r="B224" s="101"/>
      <c r="C224" s="5"/>
      <c r="D224" s="101"/>
      <c r="F224" s="101"/>
      <c r="G224" s="101"/>
    </row>
    <row r="225" spans="1:7">
      <c r="A225" s="100"/>
      <c r="B225" s="101"/>
      <c r="C225" s="5"/>
      <c r="D225" s="101"/>
      <c r="F225" s="101"/>
      <c r="G225" s="101"/>
    </row>
    <row r="226" spans="1:7">
      <c r="A226" s="100"/>
      <c r="B226" s="101"/>
      <c r="C226" s="5"/>
      <c r="D226" s="101"/>
      <c r="F226" s="101"/>
      <c r="G226" s="101"/>
    </row>
    <row r="227" spans="1:7">
      <c r="A227" s="100"/>
      <c r="B227" s="101"/>
      <c r="C227" s="5"/>
      <c r="D227" s="101"/>
      <c r="F227" s="101"/>
      <c r="G227" s="101"/>
    </row>
    <row r="228" spans="1:7">
      <c r="A228" s="100"/>
      <c r="B228" s="101"/>
      <c r="C228" s="5"/>
      <c r="D228" s="101"/>
      <c r="F228" s="101"/>
      <c r="G228" s="101"/>
    </row>
    <row r="229" spans="1:7">
      <c r="A229" s="100"/>
      <c r="B229" s="101"/>
      <c r="C229" s="5"/>
      <c r="D229" s="101"/>
      <c r="F229" s="101"/>
      <c r="G229" s="101"/>
    </row>
    <row r="230" spans="1:7">
      <c r="A230" s="100"/>
      <c r="B230" s="101"/>
      <c r="C230" s="5"/>
      <c r="D230" s="101"/>
      <c r="F230" s="101"/>
      <c r="G230" s="101"/>
    </row>
    <row r="231" spans="1:7">
      <c r="A231" s="100"/>
      <c r="B231" s="101"/>
      <c r="C231" s="5"/>
      <c r="D231" s="101"/>
      <c r="F231" s="101"/>
      <c r="G231" s="101"/>
    </row>
    <row r="232" spans="1:7">
      <c r="A232" s="100"/>
      <c r="B232" s="101"/>
      <c r="C232" s="5"/>
      <c r="D232" s="101"/>
      <c r="F232" s="101"/>
      <c r="G232" s="101"/>
    </row>
    <row r="233" spans="1:7">
      <c r="A233" s="100"/>
      <c r="B233" s="101"/>
      <c r="C233" s="5"/>
      <c r="D233" s="101"/>
      <c r="F233" s="101"/>
      <c r="G233" s="101"/>
    </row>
    <row r="234" spans="1:7">
      <c r="A234" s="100"/>
      <c r="B234" s="101"/>
      <c r="C234" s="5"/>
      <c r="D234" s="101"/>
      <c r="F234" s="101"/>
      <c r="G234" s="101"/>
    </row>
    <row r="235" spans="1:7">
      <c r="A235" s="100"/>
      <c r="B235" s="101"/>
      <c r="C235" s="5"/>
      <c r="D235" s="101"/>
      <c r="F235" s="101"/>
      <c r="G235" s="101"/>
    </row>
    <row r="236" spans="1:7">
      <c r="A236" s="100"/>
      <c r="B236" s="101"/>
      <c r="C236" s="5"/>
      <c r="D236" s="101"/>
      <c r="F236" s="101"/>
      <c r="G236" s="101"/>
    </row>
    <row r="237" spans="1:7">
      <c r="A237" s="100"/>
      <c r="B237" s="101"/>
      <c r="C237" s="5"/>
      <c r="D237" s="101"/>
      <c r="F237" s="101"/>
      <c r="G237" s="101"/>
    </row>
    <row r="238" spans="1:7">
      <c r="A238" s="100"/>
      <c r="B238" s="101"/>
      <c r="C238" s="5"/>
      <c r="D238" s="101"/>
      <c r="F238" s="101"/>
      <c r="G238" s="101"/>
    </row>
    <row r="239" spans="1:7">
      <c r="A239" s="100"/>
      <c r="B239" s="101"/>
      <c r="C239" s="5"/>
      <c r="D239" s="101"/>
      <c r="F239" s="101"/>
      <c r="G239" s="101"/>
    </row>
    <row r="240" spans="1:7">
      <c r="A240" s="100"/>
      <c r="B240" s="101"/>
      <c r="C240" s="5"/>
      <c r="D240" s="101"/>
      <c r="F240" s="101"/>
      <c r="G240" s="101"/>
    </row>
    <row r="241" spans="1:7">
      <c r="A241" s="100"/>
      <c r="B241" s="101"/>
      <c r="C241" s="5"/>
      <c r="D241" s="101"/>
      <c r="F241" s="101"/>
      <c r="G241" s="101"/>
    </row>
    <row r="242" spans="1:7">
      <c r="A242" s="100"/>
      <c r="B242" s="101"/>
      <c r="C242" s="5"/>
      <c r="D242" s="101"/>
      <c r="F242" s="101"/>
      <c r="G242" s="101"/>
    </row>
    <row r="243" spans="1:7">
      <c r="A243" s="100"/>
      <c r="B243" s="101"/>
      <c r="C243" s="5"/>
      <c r="D243" s="101"/>
      <c r="F243" s="101"/>
      <c r="G243" s="101"/>
    </row>
    <row r="244" spans="1:7">
      <c r="A244" s="100"/>
      <c r="B244" s="101"/>
      <c r="C244" s="5"/>
      <c r="D244" s="101"/>
      <c r="F244" s="101"/>
      <c r="G244" s="101"/>
    </row>
    <row r="245" spans="1:7">
      <c r="A245" s="100"/>
      <c r="B245" s="101"/>
      <c r="C245" s="5"/>
      <c r="D245" s="101"/>
      <c r="F245" s="101"/>
      <c r="G245" s="101"/>
    </row>
    <row r="246" spans="1:7">
      <c r="A246" s="100"/>
      <c r="B246" s="101"/>
      <c r="C246" s="5"/>
      <c r="D246" s="101"/>
      <c r="F246" s="101"/>
      <c r="G246" s="101"/>
    </row>
    <row r="247" spans="1:7">
      <c r="A247" s="100"/>
      <c r="B247" s="101"/>
      <c r="C247" s="5"/>
      <c r="D247" s="101"/>
      <c r="F247" s="101"/>
      <c r="G247" s="101"/>
    </row>
    <row r="248" spans="1:7">
      <c r="A248" s="100"/>
      <c r="B248" s="101"/>
      <c r="C248" s="5"/>
      <c r="D248" s="101"/>
      <c r="F248" s="101"/>
      <c r="G248" s="101"/>
    </row>
    <row r="249" spans="1:7">
      <c r="A249" s="100"/>
      <c r="B249" s="101"/>
      <c r="C249" s="5"/>
      <c r="D249" s="101"/>
      <c r="F249" s="101"/>
      <c r="G249" s="101"/>
    </row>
    <row r="250" spans="1:7">
      <c r="A250" s="100"/>
      <c r="B250" s="101"/>
      <c r="C250" s="5"/>
      <c r="D250" s="101"/>
      <c r="F250" s="101"/>
      <c r="G250" s="101"/>
    </row>
    <row r="251" spans="1:7">
      <c r="A251" s="100"/>
      <c r="B251" s="101"/>
      <c r="C251" s="5"/>
      <c r="D251" s="101"/>
      <c r="F251" s="101"/>
      <c r="G251" s="101"/>
    </row>
    <row r="252" spans="1:7">
      <c r="A252" s="100"/>
      <c r="B252" s="101"/>
      <c r="C252" s="5"/>
      <c r="D252" s="101"/>
      <c r="F252" s="101"/>
      <c r="G252" s="101"/>
    </row>
    <row r="253" spans="1:7">
      <c r="A253" s="100"/>
      <c r="B253" s="101"/>
      <c r="C253" s="5"/>
      <c r="D253" s="101"/>
      <c r="F253" s="101"/>
      <c r="G253" s="101"/>
    </row>
    <row r="254" spans="1:7">
      <c r="A254" s="100"/>
      <c r="B254" s="101"/>
      <c r="C254" s="5"/>
      <c r="D254" s="101"/>
      <c r="F254" s="101"/>
      <c r="G254" s="101"/>
    </row>
    <row r="255" spans="1:7">
      <c r="A255" s="100"/>
      <c r="B255" s="101"/>
      <c r="C255" s="5"/>
      <c r="D255" s="101"/>
      <c r="F255" s="101"/>
      <c r="G255" s="101"/>
    </row>
    <row r="256" spans="1:7">
      <c r="A256" s="100"/>
      <c r="B256" s="101"/>
      <c r="C256" s="5"/>
      <c r="D256" s="101"/>
      <c r="F256" s="101"/>
      <c r="G256" s="101"/>
    </row>
    <row r="257" spans="1:7">
      <c r="A257" s="100"/>
      <c r="B257" s="101"/>
      <c r="C257" s="5"/>
      <c r="D257" s="101"/>
      <c r="F257" s="101"/>
      <c r="G257" s="101"/>
    </row>
    <row r="258" spans="1:7">
      <c r="A258" s="100"/>
      <c r="B258" s="101"/>
      <c r="C258" s="5"/>
      <c r="D258" s="101"/>
      <c r="F258" s="101"/>
      <c r="G258" s="101"/>
    </row>
    <row r="259" spans="1:7">
      <c r="A259" s="100"/>
      <c r="B259" s="101"/>
      <c r="C259" s="5"/>
      <c r="D259" s="101"/>
      <c r="F259" s="101"/>
      <c r="G259" s="101"/>
    </row>
    <row r="260" spans="1:7">
      <c r="A260" s="100"/>
      <c r="B260" s="101"/>
      <c r="C260" s="5"/>
      <c r="D260" s="101"/>
      <c r="F260" s="101"/>
      <c r="G260" s="101"/>
    </row>
    <row r="261" spans="1:7">
      <c r="A261" s="100"/>
      <c r="B261" s="101"/>
      <c r="C261" s="5"/>
      <c r="D261" s="101"/>
      <c r="F261" s="101"/>
      <c r="G261" s="101"/>
    </row>
    <row r="262" spans="1:7">
      <c r="A262" s="100"/>
      <c r="B262" s="101"/>
      <c r="C262" s="5"/>
      <c r="D262" s="101"/>
      <c r="F262" s="101"/>
      <c r="G262" s="101"/>
    </row>
    <row r="263" spans="1:7">
      <c r="A263" s="100"/>
      <c r="B263" s="101"/>
      <c r="C263" s="5"/>
      <c r="D263" s="101"/>
      <c r="F263" s="101"/>
      <c r="G263" s="101"/>
    </row>
    <row r="264" spans="1:7">
      <c r="A264" s="100"/>
      <c r="B264" s="101"/>
      <c r="C264" s="5"/>
      <c r="D264" s="101"/>
      <c r="F264" s="101"/>
      <c r="G264" s="101"/>
    </row>
    <row r="265" spans="1:7">
      <c r="A265" s="100"/>
      <c r="B265" s="101"/>
      <c r="C265" s="5"/>
      <c r="D265" s="101"/>
      <c r="F265" s="101"/>
      <c r="G265" s="101"/>
    </row>
    <row r="266" spans="1:7">
      <c r="A266" s="100"/>
      <c r="B266" s="101"/>
      <c r="C266" s="5"/>
      <c r="D266" s="101"/>
      <c r="F266" s="101"/>
      <c r="G266" s="101"/>
    </row>
    <row r="267" spans="1:7">
      <c r="A267" s="100"/>
      <c r="B267" s="101"/>
      <c r="C267" s="5"/>
      <c r="D267" s="101"/>
      <c r="F267" s="101"/>
      <c r="G267" s="101"/>
    </row>
    <row r="268" spans="1:7">
      <c r="A268" s="100"/>
      <c r="B268" s="101"/>
      <c r="C268" s="5"/>
      <c r="D268" s="101"/>
      <c r="F268" s="101"/>
      <c r="G268" s="101"/>
    </row>
    <row r="269" spans="1:7">
      <c r="A269" s="100"/>
      <c r="B269" s="101"/>
      <c r="C269" s="5"/>
      <c r="D269" s="101"/>
      <c r="F269" s="101"/>
      <c r="G269" s="101"/>
    </row>
    <row r="270" spans="1:7">
      <c r="A270" s="100"/>
      <c r="B270" s="101"/>
      <c r="C270" s="5"/>
      <c r="D270" s="101"/>
      <c r="F270" s="101"/>
      <c r="G270" s="101"/>
    </row>
    <row r="271" spans="1:7">
      <c r="A271" s="100"/>
      <c r="B271" s="101"/>
      <c r="C271" s="5"/>
      <c r="D271" s="101"/>
      <c r="F271" s="101"/>
      <c r="G271" s="101"/>
    </row>
    <row r="272" spans="1:7">
      <c r="A272" s="100"/>
      <c r="B272" s="101"/>
      <c r="C272" s="5"/>
      <c r="D272" s="101"/>
      <c r="F272" s="101"/>
      <c r="G272" s="101"/>
    </row>
    <row r="273" spans="1:7">
      <c r="A273" s="100"/>
      <c r="B273" s="101"/>
      <c r="C273" s="5"/>
      <c r="D273" s="101"/>
      <c r="F273" s="101"/>
      <c r="G273" s="101"/>
    </row>
    <row r="274" spans="1:7">
      <c r="A274" s="100"/>
      <c r="B274" s="101"/>
      <c r="C274" s="105"/>
      <c r="D274" s="101"/>
      <c r="F274" s="101"/>
      <c r="G274" s="101"/>
    </row>
    <row r="275" spans="1:7">
      <c r="A275" s="100"/>
      <c r="B275" s="101"/>
      <c r="C275" s="105"/>
      <c r="D275" s="101"/>
      <c r="F275" s="101"/>
      <c r="G275" s="101"/>
    </row>
    <row r="276" spans="1:7">
      <c r="A276" s="100"/>
      <c r="B276" s="101"/>
      <c r="C276" s="105"/>
      <c r="D276" s="101"/>
      <c r="F276" s="101"/>
      <c r="G276" s="101"/>
    </row>
    <row r="277" spans="1:7">
      <c r="A277" s="100"/>
      <c r="B277" s="101"/>
      <c r="C277" s="105"/>
      <c r="D277" s="101"/>
      <c r="F277" s="101"/>
      <c r="G277" s="101"/>
    </row>
    <row r="278" spans="1:7">
      <c r="A278" s="100"/>
      <c r="B278" s="101"/>
      <c r="C278" s="105"/>
      <c r="D278" s="101"/>
      <c r="F278" s="101"/>
      <c r="G278" s="101"/>
    </row>
    <row r="279" spans="1:7">
      <c r="A279" s="100"/>
      <c r="B279" s="101"/>
      <c r="C279" s="105"/>
      <c r="D279" s="101"/>
      <c r="F279" s="101"/>
      <c r="G279" s="101"/>
    </row>
    <row r="280" spans="1:7">
      <c r="A280" s="100"/>
      <c r="B280" s="101"/>
      <c r="C280" s="105"/>
      <c r="D280" s="101"/>
      <c r="F280" s="101"/>
      <c r="G280" s="101"/>
    </row>
    <row r="281" spans="1:7">
      <c r="A281" s="100"/>
      <c r="B281" s="101"/>
      <c r="C281" s="105"/>
      <c r="D281" s="101"/>
      <c r="F281" s="101"/>
      <c r="G281" s="101"/>
    </row>
    <row r="282" spans="1:7">
      <c r="A282" s="100"/>
      <c r="B282" s="101"/>
      <c r="C282" s="105"/>
      <c r="D282" s="101"/>
      <c r="F282" s="101"/>
      <c r="G282" s="101"/>
    </row>
    <row r="283" spans="1:7">
      <c r="A283" s="100"/>
      <c r="B283" s="101"/>
      <c r="C283" s="105"/>
      <c r="D283" s="101"/>
      <c r="F283" s="101"/>
      <c r="G283" s="101"/>
    </row>
    <row r="284" spans="1:7">
      <c r="A284" s="100"/>
      <c r="B284" s="101"/>
      <c r="C284" s="105"/>
      <c r="D284" s="101"/>
      <c r="F284" s="101"/>
      <c r="G284" s="101"/>
    </row>
    <row r="285" spans="1:7">
      <c r="A285" s="100"/>
      <c r="B285" s="101"/>
      <c r="C285" s="105"/>
      <c r="D285" s="101"/>
      <c r="F285" s="101"/>
      <c r="G285" s="101"/>
    </row>
    <row r="286" spans="1:7">
      <c r="A286" s="100"/>
      <c r="B286" s="101"/>
      <c r="C286" s="105"/>
      <c r="D286" s="101"/>
      <c r="F286" s="101"/>
      <c r="G286" s="101"/>
    </row>
    <row r="287" spans="1:7">
      <c r="A287" s="100"/>
      <c r="B287" s="101"/>
      <c r="C287" s="105"/>
      <c r="D287" s="101"/>
      <c r="F287" s="101"/>
      <c r="G287" s="101"/>
    </row>
    <row r="288" spans="1:7">
      <c r="A288" s="100"/>
      <c r="B288" s="101"/>
      <c r="C288" s="105"/>
      <c r="D288" s="101"/>
      <c r="F288" s="101"/>
      <c r="G288" s="101"/>
    </row>
    <row r="289" spans="1:7">
      <c r="A289" s="100"/>
      <c r="B289" s="101"/>
      <c r="C289" s="105"/>
      <c r="D289" s="101"/>
      <c r="F289" s="101"/>
      <c r="G289" s="101"/>
    </row>
    <row r="290" spans="1:7">
      <c r="A290" s="100"/>
      <c r="B290" s="101"/>
      <c r="C290" s="105"/>
      <c r="D290" s="101"/>
      <c r="F290" s="101"/>
      <c r="G290" s="101"/>
    </row>
    <row r="291" spans="1:7">
      <c r="A291" s="100"/>
      <c r="B291" s="101"/>
      <c r="C291" s="105"/>
      <c r="D291" s="101"/>
      <c r="F291" s="101"/>
      <c r="G291" s="101"/>
    </row>
    <row r="292" spans="1:7">
      <c r="A292" s="100"/>
      <c r="B292" s="101"/>
      <c r="C292" s="105"/>
      <c r="D292" s="101"/>
      <c r="F292" s="101"/>
      <c r="G292" s="101"/>
    </row>
    <row r="293" spans="1:7">
      <c r="A293" s="100"/>
      <c r="B293" s="101"/>
      <c r="C293" s="105"/>
      <c r="D293" s="101"/>
      <c r="F293" s="101"/>
      <c r="G293" s="101"/>
    </row>
    <row r="294" spans="1:7">
      <c r="A294" s="100"/>
      <c r="B294" s="101"/>
      <c r="C294" s="105"/>
      <c r="D294" s="101"/>
      <c r="F294" s="101"/>
      <c r="G294" s="101"/>
    </row>
    <row r="295" spans="1:7">
      <c r="A295" s="100"/>
      <c r="B295" s="101"/>
      <c r="C295" s="105"/>
      <c r="D295" s="101"/>
      <c r="F295" s="101"/>
      <c r="G295" s="101"/>
    </row>
    <row r="296" spans="1:7">
      <c r="A296" s="100"/>
      <c r="B296" s="101"/>
      <c r="C296" s="105"/>
      <c r="D296" s="101"/>
      <c r="F296" s="101"/>
      <c r="G296" s="101"/>
    </row>
    <row r="297" spans="1:7">
      <c r="A297" s="100"/>
      <c r="B297" s="101"/>
      <c r="C297" s="105"/>
      <c r="D297" s="101"/>
      <c r="F297" s="101"/>
      <c r="G297" s="101"/>
    </row>
    <row r="298" spans="1:7">
      <c r="A298" s="100"/>
      <c r="B298" s="101"/>
      <c r="C298" s="105"/>
      <c r="D298" s="101"/>
      <c r="F298" s="101"/>
      <c r="G298" s="101"/>
    </row>
    <row r="299" spans="1:7">
      <c r="A299" s="100"/>
      <c r="B299" s="101"/>
      <c r="C299" s="105"/>
      <c r="D299" s="101"/>
      <c r="F299" s="101"/>
      <c r="G299" s="101"/>
    </row>
    <row r="300" spans="1:7">
      <c r="A300" s="100"/>
      <c r="B300" s="101"/>
      <c r="C300" s="105"/>
      <c r="D300" s="101"/>
      <c r="F300" s="101"/>
      <c r="G300" s="101"/>
    </row>
    <row r="301" spans="1:7">
      <c r="A301" s="100"/>
      <c r="B301" s="101"/>
      <c r="C301" s="105"/>
      <c r="D301" s="101"/>
      <c r="F301" s="101"/>
      <c r="G301" s="101"/>
    </row>
    <row r="302" spans="1:7">
      <c r="A302" s="100"/>
      <c r="B302" s="101"/>
      <c r="C302" s="105"/>
      <c r="D302" s="101"/>
      <c r="F302" s="101"/>
      <c r="G302" s="101"/>
    </row>
    <row r="303" spans="1:7">
      <c r="A303" s="100"/>
      <c r="B303" s="101"/>
      <c r="C303" s="105"/>
      <c r="D303" s="101"/>
      <c r="F303" s="101"/>
      <c r="G303" s="101"/>
    </row>
    <row r="304" spans="1:7">
      <c r="A304" s="100"/>
      <c r="B304" s="101"/>
      <c r="C304" s="105"/>
      <c r="D304" s="101"/>
      <c r="F304" s="101"/>
      <c r="G304" s="101"/>
    </row>
    <row r="305" spans="1:7">
      <c r="A305" s="100"/>
      <c r="B305" s="101"/>
      <c r="C305" s="105"/>
      <c r="D305" s="101"/>
      <c r="F305" s="101"/>
      <c r="G305" s="101"/>
    </row>
    <row r="306" spans="1:7">
      <c r="A306" s="100"/>
      <c r="B306" s="101"/>
      <c r="C306" s="105"/>
      <c r="D306" s="101"/>
      <c r="F306" s="101"/>
      <c r="G306" s="101"/>
    </row>
    <row r="307" spans="1:7">
      <c r="A307" s="100"/>
      <c r="B307" s="101"/>
      <c r="C307" s="105"/>
      <c r="D307" s="101"/>
      <c r="F307" s="101"/>
      <c r="G307" s="101"/>
    </row>
    <row r="308" spans="1:7">
      <c r="A308" s="100"/>
      <c r="B308" s="101"/>
      <c r="C308" s="105"/>
      <c r="D308" s="101"/>
      <c r="F308" s="101"/>
      <c r="G308" s="101"/>
    </row>
    <row r="309" spans="1:7">
      <c r="A309" s="100"/>
      <c r="B309" s="101"/>
      <c r="C309" s="105"/>
      <c r="D309" s="101"/>
      <c r="F309" s="101"/>
      <c r="G309" s="101"/>
    </row>
    <row r="310" spans="1:7">
      <c r="A310" s="100"/>
      <c r="B310" s="101"/>
      <c r="C310" s="105"/>
      <c r="D310" s="101"/>
      <c r="F310" s="101"/>
      <c r="G310" s="101"/>
    </row>
    <row r="311" spans="1:7">
      <c r="A311" s="100"/>
      <c r="B311" s="101"/>
      <c r="C311" s="105"/>
      <c r="D311" s="101"/>
      <c r="F311" s="101"/>
      <c r="G311" s="101"/>
    </row>
    <row r="312" spans="1:7">
      <c r="A312" s="100"/>
      <c r="B312" s="101"/>
      <c r="C312" s="105"/>
      <c r="D312" s="101"/>
      <c r="F312" s="101"/>
      <c r="G312" s="101"/>
    </row>
    <row r="313" spans="1:7">
      <c r="A313" s="100"/>
      <c r="B313" s="101"/>
      <c r="C313" s="105"/>
      <c r="D313" s="101"/>
      <c r="F313" s="101"/>
      <c r="G313" s="101"/>
    </row>
    <row r="314" spans="1:7">
      <c r="A314" s="100"/>
      <c r="B314" s="101"/>
      <c r="C314" s="105"/>
      <c r="D314" s="101"/>
      <c r="F314" s="101"/>
      <c r="G314" s="101"/>
    </row>
    <row r="315" spans="1:7">
      <c r="A315" s="100"/>
      <c r="B315" s="101"/>
      <c r="C315" s="105"/>
      <c r="D315" s="101"/>
      <c r="F315" s="101"/>
      <c r="G315" s="101"/>
    </row>
    <row r="316" spans="1:7">
      <c r="A316" s="100"/>
      <c r="B316" s="101"/>
      <c r="C316" s="105"/>
      <c r="D316" s="101"/>
      <c r="F316" s="101"/>
      <c r="G316" s="101"/>
    </row>
    <row r="317" spans="1:7">
      <c r="A317" s="100"/>
      <c r="B317" s="101"/>
      <c r="C317" s="105"/>
      <c r="D317" s="101"/>
      <c r="F317" s="101"/>
      <c r="G317" s="101"/>
    </row>
    <row r="318" spans="1:7">
      <c r="A318" s="100"/>
      <c r="B318" s="101"/>
      <c r="C318" s="105"/>
      <c r="D318" s="101"/>
      <c r="F318" s="101"/>
      <c r="G318" s="101"/>
    </row>
    <row r="319" spans="1:7">
      <c r="A319" s="100"/>
      <c r="B319" s="101"/>
      <c r="C319" s="105"/>
      <c r="D319" s="101"/>
      <c r="F319" s="101"/>
      <c r="G319" s="101"/>
    </row>
    <row r="320" spans="1:7">
      <c r="A320" s="100"/>
      <c r="B320" s="101"/>
      <c r="C320" s="105"/>
      <c r="D320" s="101"/>
      <c r="F320" s="101"/>
      <c r="G320" s="101"/>
    </row>
    <row r="321" spans="1:7">
      <c r="A321" s="100"/>
      <c r="B321" s="101"/>
      <c r="C321" s="105"/>
      <c r="D321" s="101"/>
      <c r="F321" s="101"/>
      <c r="G321" s="101"/>
    </row>
    <row r="322" spans="1:7">
      <c r="A322" s="100"/>
      <c r="B322" s="101"/>
      <c r="C322" s="105"/>
      <c r="D322" s="101"/>
      <c r="F322" s="101"/>
      <c r="G322" s="101"/>
    </row>
    <row r="323" spans="1:7">
      <c r="A323" s="101"/>
      <c r="B323" s="101"/>
      <c r="C323" s="105"/>
      <c r="D323" s="101"/>
      <c r="F323" s="101"/>
      <c r="G323" s="101"/>
    </row>
    <row r="324" spans="1:7">
      <c r="A324" s="101"/>
      <c r="B324" s="101"/>
      <c r="C324" s="105"/>
      <c r="D324" s="101"/>
      <c r="F324" s="101"/>
      <c r="G324" s="101"/>
    </row>
    <row r="325" spans="1:7">
      <c r="A325" s="101"/>
      <c r="B325" s="101"/>
      <c r="C325" s="105"/>
      <c r="D325" s="101"/>
      <c r="F325" s="101"/>
      <c r="G325" s="101"/>
    </row>
    <row r="326" spans="1:7">
      <c r="A326" s="101"/>
      <c r="B326" s="101"/>
      <c r="C326" s="105"/>
      <c r="D326" s="101"/>
      <c r="F326" s="101"/>
      <c r="G326" s="101"/>
    </row>
    <row r="327" spans="1:7">
      <c r="A327" s="101"/>
      <c r="B327" s="101"/>
      <c r="C327" s="105"/>
      <c r="D327" s="101"/>
      <c r="F327" s="101"/>
      <c r="G327" s="101"/>
    </row>
    <row r="328" spans="1:7">
      <c r="A328" s="101"/>
      <c r="B328" s="101"/>
      <c r="C328" s="105"/>
      <c r="D328" s="101"/>
      <c r="F328" s="101"/>
      <c r="G328" s="101"/>
    </row>
    <row r="329" spans="1:7">
      <c r="A329" s="101"/>
      <c r="B329" s="101"/>
      <c r="C329" s="105"/>
      <c r="D329" s="101"/>
      <c r="F329" s="101"/>
      <c r="G329" s="101"/>
    </row>
    <row r="330" spans="1:7">
      <c r="A330" s="101"/>
      <c r="B330" s="101"/>
      <c r="C330" s="105"/>
      <c r="D330" s="101"/>
      <c r="F330" s="101"/>
      <c r="G330" s="101"/>
    </row>
    <row r="331" spans="1:7">
      <c r="A331" s="101"/>
      <c r="B331" s="101"/>
      <c r="C331" s="105"/>
      <c r="D331" s="101"/>
      <c r="F331" s="101"/>
      <c r="G331" s="101"/>
    </row>
    <row r="332" spans="1:7">
      <c r="A332" s="101"/>
      <c r="B332" s="101"/>
      <c r="C332" s="105"/>
      <c r="D332" s="101"/>
      <c r="F332" s="101"/>
      <c r="G332" s="101"/>
    </row>
    <row r="333" spans="1:7">
      <c r="A333" s="101"/>
      <c r="B333" s="101"/>
      <c r="C333" s="105"/>
      <c r="D333" s="101"/>
      <c r="F333" s="101"/>
      <c r="G333" s="101"/>
    </row>
    <row r="334" spans="1:7">
      <c r="A334" s="101"/>
      <c r="B334" s="101"/>
      <c r="C334" s="105"/>
      <c r="D334" s="101"/>
      <c r="F334" s="101"/>
      <c r="G334" s="101"/>
    </row>
    <row r="335" spans="1:7">
      <c r="A335" s="101"/>
      <c r="B335" s="101"/>
      <c r="C335" s="105"/>
      <c r="D335" s="101"/>
      <c r="F335" s="101"/>
      <c r="G335" s="101"/>
    </row>
    <row r="336" spans="1:7">
      <c r="A336" s="101"/>
      <c r="B336" s="101"/>
      <c r="C336" s="105"/>
      <c r="D336" s="101"/>
      <c r="F336" s="101"/>
      <c r="G336" s="101"/>
    </row>
    <row r="337" spans="1:7">
      <c r="A337" s="101"/>
      <c r="B337" s="101"/>
      <c r="C337" s="105"/>
      <c r="D337" s="101"/>
      <c r="F337" s="101"/>
      <c r="G337" s="101"/>
    </row>
    <row r="338" spans="1:7">
      <c r="A338" s="101"/>
      <c r="B338" s="101"/>
      <c r="C338" s="105"/>
      <c r="D338" s="101"/>
      <c r="F338" s="101"/>
      <c r="G338" s="101"/>
    </row>
    <row r="339" spans="1:7">
      <c r="A339" s="101"/>
      <c r="B339" s="101"/>
      <c r="C339" s="105"/>
      <c r="D339" s="101"/>
      <c r="F339" s="101"/>
      <c r="G339" s="101"/>
    </row>
    <row r="340" spans="1:7">
      <c r="A340" s="101"/>
      <c r="B340" s="101"/>
      <c r="C340" s="105"/>
      <c r="D340" s="101"/>
      <c r="F340" s="101"/>
      <c r="G340" s="101"/>
    </row>
    <row r="341" spans="1:7">
      <c r="A341" s="101"/>
      <c r="B341" s="101"/>
      <c r="C341" s="105"/>
      <c r="D341" s="101"/>
      <c r="F341" s="101"/>
      <c r="G341" s="101"/>
    </row>
    <row r="342" spans="1:7">
      <c r="A342" s="101"/>
      <c r="B342" s="101"/>
      <c r="C342" s="105"/>
      <c r="D342" s="101"/>
      <c r="F342" s="101"/>
      <c r="G342" s="101"/>
    </row>
    <row r="343" spans="1:7">
      <c r="A343" s="101"/>
      <c r="B343" s="101"/>
      <c r="C343" s="105"/>
      <c r="D343" s="101"/>
      <c r="F343" s="101"/>
      <c r="G343" s="101"/>
    </row>
    <row r="344" spans="1:7">
      <c r="A344" s="101"/>
      <c r="B344" s="101"/>
      <c r="C344" s="105"/>
      <c r="D344" s="101"/>
      <c r="F344" s="101"/>
      <c r="G344" s="101"/>
    </row>
    <row r="345" spans="1:7">
      <c r="A345" s="101"/>
      <c r="B345" s="101"/>
      <c r="C345" s="105"/>
      <c r="D345" s="101"/>
      <c r="F345" s="101"/>
      <c r="G345" s="101"/>
    </row>
    <row r="346" spans="1:7">
      <c r="A346" s="101"/>
      <c r="B346" s="101"/>
      <c r="C346" s="105"/>
      <c r="D346" s="101"/>
      <c r="F346" s="101"/>
      <c r="G346" s="101"/>
    </row>
    <row r="347" spans="1:7">
      <c r="A347" s="101"/>
      <c r="B347" s="101"/>
      <c r="C347" s="105"/>
      <c r="D347" s="101"/>
      <c r="F347" s="101"/>
      <c r="G347" s="101"/>
    </row>
    <row r="348" spans="1:7">
      <c r="A348" s="101"/>
      <c r="B348" s="101"/>
      <c r="C348" s="105"/>
      <c r="D348" s="101"/>
      <c r="F348" s="101"/>
      <c r="G348" s="101"/>
    </row>
    <row r="349" spans="1:7">
      <c r="A349" s="101"/>
      <c r="B349" s="101"/>
      <c r="C349" s="105"/>
      <c r="D349" s="101"/>
      <c r="F349" s="101"/>
      <c r="G349" s="101"/>
    </row>
    <row r="350" spans="1:7">
      <c r="A350" s="101"/>
      <c r="B350" s="101"/>
      <c r="C350" s="105"/>
      <c r="D350" s="101"/>
      <c r="F350" s="101"/>
      <c r="G350" s="101"/>
    </row>
    <row r="351" spans="1:7">
      <c r="A351" s="101"/>
      <c r="B351" s="101"/>
      <c r="C351" s="105"/>
      <c r="D351" s="101"/>
      <c r="F351" s="101"/>
      <c r="G351" s="101"/>
    </row>
    <row r="352" spans="1:7">
      <c r="A352" s="101"/>
      <c r="B352" s="101"/>
      <c r="C352" s="105"/>
      <c r="D352" s="101"/>
      <c r="F352" s="101"/>
      <c r="G352" s="101"/>
    </row>
    <row r="353" spans="1:7">
      <c r="A353" s="101"/>
      <c r="B353" s="101"/>
      <c r="C353" s="105"/>
      <c r="D353" s="101"/>
      <c r="F353" s="101"/>
      <c r="G353" s="101"/>
    </row>
    <row r="354" spans="1:7">
      <c r="A354" s="101"/>
      <c r="B354" s="101"/>
      <c r="C354" s="105"/>
      <c r="D354" s="101"/>
      <c r="F354" s="101"/>
      <c r="G354" s="101"/>
    </row>
    <row r="355" spans="1:7">
      <c r="A355" s="101"/>
      <c r="B355" s="101"/>
      <c r="C355" s="105"/>
      <c r="D355" s="101"/>
      <c r="F355" s="101"/>
      <c r="G355" s="101"/>
    </row>
    <row r="356" spans="1:7">
      <c r="A356" s="101"/>
      <c r="B356" s="101"/>
      <c r="C356" s="105"/>
      <c r="D356" s="101"/>
      <c r="F356" s="101"/>
      <c r="G356" s="101"/>
    </row>
    <row r="357" spans="1:7">
      <c r="A357" s="101"/>
      <c r="B357" s="101"/>
      <c r="C357" s="105"/>
      <c r="D357" s="101"/>
      <c r="F357" s="101"/>
      <c r="G357" s="101"/>
    </row>
    <row r="358" spans="1:7">
      <c r="A358" s="101"/>
      <c r="B358" s="101"/>
      <c r="C358" s="105"/>
      <c r="D358" s="101"/>
      <c r="F358" s="101"/>
      <c r="G358" s="101"/>
    </row>
    <row r="359" spans="1:7">
      <c r="A359" s="101"/>
      <c r="B359" s="101"/>
      <c r="C359" s="105"/>
      <c r="D359" s="101"/>
      <c r="F359" s="101"/>
      <c r="G359" s="101"/>
    </row>
    <row r="360" spans="1:7">
      <c r="A360" s="101"/>
      <c r="B360" s="101"/>
      <c r="C360" s="105"/>
      <c r="D360" s="101"/>
      <c r="F360" s="101"/>
      <c r="G360" s="101"/>
    </row>
    <row r="361" spans="1:7">
      <c r="A361" s="101"/>
      <c r="B361" s="101"/>
      <c r="C361" s="105"/>
      <c r="D361" s="101"/>
      <c r="F361" s="101"/>
      <c r="G361" s="101"/>
    </row>
    <row r="362" spans="1:7">
      <c r="A362" s="101"/>
      <c r="B362" s="101"/>
      <c r="C362" s="105"/>
      <c r="D362" s="101"/>
      <c r="F362" s="101"/>
      <c r="G362" s="101"/>
    </row>
    <row r="363" spans="1:7">
      <c r="A363" s="101"/>
      <c r="B363" s="101"/>
      <c r="C363" s="105"/>
      <c r="D363" s="101"/>
      <c r="F363" s="101"/>
      <c r="G363" s="101"/>
    </row>
    <row r="364" spans="1:7">
      <c r="A364" s="101"/>
      <c r="B364" s="101"/>
      <c r="C364" s="105"/>
      <c r="D364" s="101"/>
      <c r="F364" s="101"/>
      <c r="G364" s="101"/>
    </row>
    <row r="365" spans="1:7">
      <c r="A365" s="101"/>
      <c r="B365" s="101"/>
      <c r="C365" s="105"/>
      <c r="D365" s="101"/>
      <c r="F365" s="101"/>
      <c r="G365" s="101"/>
    </row>
    <row r="366" spans="1:7">
      <c r="A366" s="101"/>
      <c r="B366" s="101"/>
      <c r="C366" s="105"/>
      <c r="D366" s="101"/>
      <c r="F366" s="101"/>
      <c r="G366" s="101"/>
    </row>
    <row r="367" spans="1:7">
      <c r="A367" s="101"/>
      <c r="B367" s="101"/>
      <c r="C367" s="105"/>
      <c r="D367" s="101"/>
      <c r="F367" s="101"/>
      <c r="G367" s="101"/>
    </row>
    <row r="368" spans="1:7">
      <c r="A368" s="101"/>
      <c r="B368" s="101"/>
      <c r="C368" s="105"/>
      <c r="D368" s="101"/>
      <c r="F368" s="101"/>
      <c r="G368" s="101"/>
    </row>
    <row r="369" spans="1:7">
      <c r="A369" s="101"/>
      <c r="B369" s="101"/>
      <c r="C369" s="105"/>
      <c r="D369" s="101"/>
      <c r="F369" s="101"/>
      <c r="G369" s="101"/>
    </row>
    <row r="370" spans="1:7">
      <c r="A370" s="101"/>
      <c r="B370" s="101"/>
      <c r="C370" s="105"/>
      <c r="D370" s="101"/>
      <c r="F370" s="101"/>
      <c r="G370" s="101"/>
    </row>
    <row r="371" spans="1:7">
      <c r="A371" s="101"/>
      <c r="B371" s="101"/>
      <c r="C371" s="105"/>
      <c r="D371" s="101"/>
      <c r="F371" s="101"/>
      <c r="G371" s="101"/>
    </row>
    <row r="372" spans="1:7">
      <c r="A372" s="101"/>
      <c r="B372" s="101"/>
      <c r="C372" s="105"/>
      <c r="D372" s="101"/>
      <c r="F372" s="101"/>
      <c r="G372" s="101"/>
    </row>
    <row r="373" spans="1:7">
      <c r="A373" s="101"/>
      <c r="B373" s="101"/>
      <c r="C373" s="105"/>
      <c r="D373" s="101"/>
      <c r="F373" s="101"/>
      <c r="G373" s="101"/>
    </row>
    <row r="374" spans="1:7">
      <c r="A374" s="101"/>
      <c r="B374" s="101"/>
      <c r="C374" s="105"/>
      <c r="D374" s="101"/>
      <c r="F374" s="101"/>
      <c r="G374" s="101"/>
    </row>
    <row r="375" spans="1:7">
      <c r="A375" s="101"/>
      <c r="B375" s="101"/>
      <c r="C375" s="105"/>
      <c r="D375" s="101"/>
      <c r="F375" s="101"/>
      <c r="G375" s="101"/>
    </row>
    <row r="376" spans="1:7">
      <c r="A376" s="101"/>
      <c r="B376" s="101"/>
      <c r="C376" s="105"/>
      <c r="D376" s="101"/>
      <c r="F376" s="101"/>
      <c r="G376" s="101"/>
    </row>
    <row r="377" spans="1:7">
      <c r="A377" s="101"/>
      <c r="B377" s="101"/>
      <c r="C377" s="105"/>
      <c r="D377" s="101"/>
      <c r="F377" s="101"/>
      <c r="G377" s="101"/>
    </row>
    <row r="378" spans="1:7">
      <c r="A378" s="101"/>
      <c r="B378" s="101"/>
      <c r="C378" s="105"/>
      <c r="D378" s="101"/>
      <c r="F378" s="101"/>
      <c r="G378" s="101"/>
    </row>
    <row r="379" spans="1:7">
      <c r="A379" s="101"/>
      <c r="B379" s="101"/>
      <c r="C379" s="105"/>
      <c r="D379" s="101"/>
      <c r="F379" s="101"/>
      <c r="G379" s="101"/>
    </row>
    <row r="380" spans="1:7">
      <c r="A380" s="101"/>
      <c r="B380" s="101"/>
      <c r="C380" s="105"/>
      <c r="D380" s="101"/>
      <c r="F380" s="101"/>
      <c r="G380" s="101"/>
    </row>
    <row r="381" spans="1:7">
      <c r="A381" s="101"/>
      <c r="B381" s="101"/>
      <c r="C381" s="105"/>
      <c r="D381" s="101"/>
      <c r="F381" s="101"/>
      <c r="G381" s="101"/>
    </row>
    <row r="382" spans="1:7">
      <c r="A382" s="101"/>
      <c r="B382" s="101"/>
      <c r="C382" s="105"/>
      <c r="D382" s="101"/>
      <c r="F382" s="101"/>
      <c r="G382" s="101"/>
    </row>
    <row r="383" spans="1:7">
      <c r="A383" s="101"/>
      <c r="B383" s="101"/>
      <c r="C383" s="105"/>
      <c r="D383" s="101"/>
      <c r="F383" s="101"/>
      <c r="G383" s="101"/>
    </row>
    <row r="384" spans="1:7">
      <c r="A384" s="101"/>
      <c r="B384" s="101"/>
      <c r="C384" s="105"/>
      <c r="D384" s="101"/>
      <c r="F384" s="101"/>
      <c r="G384" s="101"/>
    </row>
    <row r="385" spans="1:7">
      <c r="A385" s="101"/>
      <c r="B385" s="101"/>
      <c r="C385" s="105"/>
      <c r="D385" s="101"/>
      <c r="F385" s="101"/>
      <c r="G385" s="101"/>
    </row>
    <row r="386" spans="1:7">
      <c r="A386" s="101"/>
      <c r="B386" s="101"/>
      <c r="C386" s="105"/>
      <c r="D386" s="101"/>
      <c r="F386" s="101"/>
      <c r="G386" s="101"/>
    </row>
    <row r="387" spans="1:7">
      <c r="A387" s="101"/>
      <c r="B387" s="101"/>
      <c r="C387" s="105"/>
      <c r="D387" s="101"/>
      <c r="F387" s="101"/>
      <c r="G387" s="101"/>
    </row>
    <row r="388" spans="1:7">
      <c r="A388" s="101"/>
      <c r="B388" s="101"/>
      <c r="C388" s="105"/>
      <c r="D388" s="101"/>
      <c r="F388" s="101"/>
      <c r="G388" s="101"/>
    </row>
    <row r="389" spans="1:7">
      <c r="A389" s="101"/>
      <c r="B389" s="101"/>
      <c r="C389" s="105"/>
      <c r="D389" s="101"/>
      <c r="F389" s="101"/>
      <c r="G389" s="101"/>
    </row>
    <row r="390" spans="1:7">
      <c r="A390" s="101"/>
      <c r="B390" s="101"/>
      <c r="C390" s="105"/>
      <c r="D390" s="101"/>
      <c r="F390" s="101"/>
      <c r="G390" s="101"/>
    </row>
    <row r="391" spans="1:7">
      <c r="A391" s="101"/>
      <c r="B391" s="101"/>
      <c r="C391" s="105"/>
      <c r="D391" s="101"/>
      <c r="F391" s="101"/>
      <c r="G391" s="101"/>
    </row>
    <row r="392" spans="1:7">
      <c r="A392" s="101"/>
      <c r="B392" s="101"/>
      <c r="C392" s="105"/>
      <c r="D392" s="101"/>
      <c r="F392" s="101"/>
      <c r="G392" s="101"/>
    </row>
    <row r="393" spans="1:7">
      <c r="A393" s="101"/>
      <c r="B393" s="101"/>
      <c r="C393" s="105"/>
      <c r="D393" s="101"/>
      <c r="F393" s="101"/>
      <c r="G393" s="101"/>
    </row>
    <row r="394" spans="1:7">
      <c r="A394" s="101"/>
      <c r="B394" s="101"/>
      <c r="C394" s="105"/>
      <c r="D394" s="101"/>
      <c r="F394" s="101"/>
      <c r="G394" s="101"/>
    </row>
    <row r="395" spans="1:7">
      <c r="A395" s="101"/>
      <c r="B395" s="101"/>
      <c r="C395" s="105"/>
      <c r="D395" s="101"/>
      <c r="F395" s="101"/>
      <c r="G395" s="101"/>
    </row>
    <row r="396" spans="1:7">
      <c r="A396" s="101"/>
      <c r="B396" s="101"/>
      <c r="C396" s="105"/>
      <c r="D396" s="101"/>
      <c r="F396" s="101"/>
      <c r="G396" s="101"/>
    </row>
    <row r="397" spans="1:7">
      <c r="A397" s="101"/>
      <c r="B397" s="101"/>
      <c r="C397" s="105"/>
      <c r="D397" s="101"/>
      <c r="F397" s="101"/>
      <c r="G397" s="101"/>
    </row>
    <row r="398" spans="1:7">
      <c r="A398" s="101"/>
      <c r="B398" s="101"/>
      <c r="C398" s="105"/>
      <c r="D398" s="101"/>
      <c r="F398" s="101"/>
      <c r="G398" s="101"/>
    </row>
    <row r="399" spans="1:7">
      <c r="A399" s="101"/>
      <c r="B399" s="101"/>
      <c r="C399" s="105"/>
      <c r="D399" s="101"/>
      <c r="F399" s="101"/>
      <c r="G399" s="101"/>
    </row>
    <row r="400" spans="1:7">
      <c r="A400" s="101"/>
      <c r="B400" s="101"/>
      <c r="C400" s="105"/>
      <c r="D400" s="101"/>
      <c r="F400" s="101"/>
      <c r="G400" s="101"/>
    </row>
    <row r="401" spans="1:7">
      <c r="A401" s="101"/>
      <c r="B401" s="101"/>
      <c r="C401" s="105"/>
      <c r="D401" s="101"/>
      <c r="F401" s="101"/>
      <c r="G401" s="101"/>
    </row>
    <row r="402" spans="1:7">
      <c r="A402" s="101"/>
      <c r="B402" s="101"/>
      <c r="C402" s="105"/>
      <c r="D402" s="101"/>
      <c r="F402" s="101"/>
      <c r="G402" s="101"/>
    </row>
    <row r="403" spans="1:7">
      <c r="A403" s="101"/>
      <c r="B403" s="101"/>
      <c r="C403" s="105"/>
      <c r="D403" s="101"/>
      <c r="F403" s="101"/>
      <c r="G403" s="101"/>
    </row>
    <row r="404" spans="1:7">
      <c r="A404" s="101"/>
      <c r="B404" s="101"/>
      <c r="C404" s="105"/>
      <c r="D404" s="101"/>
      <c r="F404" s="101"/>
      <c r="G404" s="101"/>
    </row>
    <row r="405" spans="1:7">
      <c r="A405" s="101"/>
      <c r="B405" s="101"/>
      <c r="C405" s="105"/>
      <c r="D405" s="101"/>
      <c r="F405" s="101"/>
      <c r="G405" s="101"/>
    </row>
    <row r="406" spans="1:7">
      <c r="A406" s="101"/>
      <c r="B406" s="101"/>
      <c r="C406" s="105"/>
      <c r="D406" s="101"/>
      <c r="F406" s="101"/>
      <c r="G406" s="101"/>
    </row>
    <row r="407" spans="1:7">
      <c r="A407" s="101"/>
      <c r="B407" s="101"/>
      <c r="C407" s="105"/>
      <c r="D407" s="101"/>
      <c r="F407" s="101"/>
      <c r="G407" s="101"/>
    </row>
    <row r="408" spans="1:7">
      <c r="A408" s="101"/>
      <c r="B408" s="101"/>
      <c r="C408" s="105"/>
      <c r="D408" s="101"/>
      <c r="F408" s="101"/>
      <c r="G408" s="101"/>
    </row>
    <row r="409" spans="1:7">
      <c r="A409" s="101"/>
      <c r="B409" s="101"/>
      <c r="C409" s="105"/>
      <c r="D409" s="101"/>
      <c r="F409" s="101"/>
      <c r="G409" s="101"/>
    </row>
    <row r="410" spans="1:7">
      <c r="A410" s="101"/>
      <c r="B410" s="101"/>
      <c r="C410" s="105"/>
      <c r="D410" s="101"/>
      <c r="F410" s="101"/>
      <c r="G410" s="101"/>
    </row>
    <row r="411" spans="1:7">
      <c r="A411" s="101"/>
      <c r="B411" s="101"/>
      <c r="C411" s="105"/>
      <c r="D411" s="101"/>
      <c r="F411" s="101"/>
      <c r="G411" s="101"/>
    </row>
    <row r="412" spans="1:7">
      <c r="A412" s="101"/>
      <c r="B412" s="101"/>
      <c r="C412" s="105"/>
      <c r="D412" s="101"/>
      <c r="F412" s="101"/>
      <c r="G412" s="101"/>
    </row>
    <row r="413" spans="1:7">
      <c r="A413" s="101"/>
      <c r="B413" s="101"/>
      <c r="C413" s="105"/>
      <c r="D413" s="101"/>
      <c r="F413" s="101"/>
      <c r="G413" s="101"/>
    </row>
    <row r="414" spans="1:7">
      <c r="A414" s="101"/>
      <c r="B414" s="101"/>
      <c r="C414" s="105"/>
      <c r="D414" s="101"/>
      <c r="F414" s="101"/>
      <c r="G414" s="101"/>
    </row>
    <row r="415" spans="1:7">
      <c r="A415" s="101"/>
      <c r="B415" s="101"/>
      <c r="C415" s="105"/>
      <c r="D415" s="101"/>
      <c r="F415" s="101"/>
      <c r="G415" s="101"/>
    </row>
    <row r="416" spans="1:7">
      <c r="A416" s="101"/>
      <c r="B416" s="101"/>
      <c r="C416" s="105"/>
      <c r="D416" s="101"/>
      <c r="F416" s="101"/>
      <c r="G416" s="101"/>
    </row>
    <row r="417" spans="1:7">
      <c r="A417" s="101"/>
      <c r="B417" s="101"/>
      <c r="C417" s="105"/>
      <c r="D417" s="101"/>
      <c r="F417" s="101"/>
      <c r="G417" s="101"/>
    </row>
    <row r="418" spans="1:7">
      <c r="A418" s="101"/>
      <c r="B418" s="101"/>
      <c r="C418" s="105"/>
      <c r="D418" s="101"/>
      <c r="F418" s="101"/>
      <c r="G418" s="101"/>
    </row>
    <row r="419" spans="1:7">
      <c r="A419" s="101"/>
      <c r="B419" s="101"/>
      <c r="C419" s="105"/>
      <c r="D419" s="101"/>
      <c r="F419" s="101"/>
      <c r="G419" s="101"/>
    </row>
    <row r="420" spans="1:7">
      <c r="A420" s="101"/>
      <c r="B420" s="101"/>
      <c r="C420" s="105"/>
      <c r="D420" s="101"/>
      <c r="F420" s="101"/>
      <c r="G420" s="101"/>
    </row>
    <row r="421" spans="1:7">
      <c r="A421" s="101"/>
      <c r="B421" s="101"/>
      <c r="C421" s="105"/>
      <c r="D421" s="101"/>
      <c r="F421" s="101"/>
      <c r="G421" s="101"/>
    </row>
    <row r="422" spans="1:7">
      <c r="A422" s="101"/>
      <c r="B422" s="101"/>
      <c r="C422" s="105"/>
      <c r="D422" s="101"/>
      <c r="F422" s="101"/>
      <c r="G422" s="101"/>
    </row>
    <row r="423" spans="1:7">
      <c r="A423" s="101"/>
      <c r="B423" s="101"/>
      <c r="C423" s="105"/>
      <c r="D423" s="101"/>
      <c r="F423" s="101"/>
      <c r="G423" s="101"/>
    </row>
    <row r="424" spans="1:7">
      <c r="A424" s="101"/>
      <c r="B424" s="101"/>
      <c r="C424" s="105"/>
      <c r="D424" s="101"/>
      <c r="F424" s="101"/>
      <c r="G424" s="101"/>
    </row>
    <row r="425" spans="1:7">
      <c r="A425" s="101"/>
      <c r="B425" s="101"/>
      <c r="C425" s="105"/>
      <c r="D425" s="101"/>
      <c r="F425" s="101"/>
      <c r="G425" s="101"/>
    </row>
    <row r="426" spans="1:7">
      <c r="A426" s="101"/>
      <c r="B426" s="101"/>
      <c r="C426" s="105"/>
      <c r="D426" s="101"/>
      <c r="F426" s="101"/>
      <c r="G426" s="101"/>
    </row>
    <row r="427" spans="1:7">
      <c r="A427" s="101"/>
      <c r="B427" s="101"/>
      <c r="C427" s="105"/>
      <c r="D427" s="101"/>
      <c r="F427" s="101"/>
      <c r="G427" s="101"/>
    </row>
    <row r="428" spans="1:7">
      <c r="A428" s="101"/>
      <c r="B428" s="101"/>
      <c r="C428" s="105"/>
      <c r="D428" s="101"/>
      <c r="F428" s="101"/>
      <c r="G428" s="101"/>
    </row>
    <row r="429" spans="1:7">
      <c r="A429" s="101"/>
      <c r="B429" s="101"/>
      <c r="C429" s="105"/>
      <c r="D429" s="101"/>
      <c r="F429" s="101"/>
      <c r="G429" s="101"/>
    </row>
    <row r="430" spans="1:7">
      <c r="A430" s="101"/>
      <c r="B430" s="101"/>
      <c r="C430" s="105"/>
      <c r="D430" s="101"/>
      <c r="F430" s="101"/>
      <c r="G430" s="101"/>
    </row>
    <row r="431" spans="1:7">
      <c r="A431" s="101"/>
      <c r="B431" s="101"/>
      <c r="C431" s="105"/>
      <c r="D431" s="101"/>
      <c r="F431" s="101"/>
      <c r="G431" s="101"/>
    </row>
    <row r="432" spans="1:7">
      <c r="A432" s="101"/>
      <c r="B432" s="101"/>
      <c r="C432" s="105"/>
      <c r="D432" s="101"/>
      <c r="F432" s="101"/>
      <c r="G432" s="101"/>
    </row>
    <row r="433" spans="1:7">
      <c r="A433" s="101"/>
      <c r="B433" s="101"/>
      <c r="C433" s="105"/>
      <c r="D433" s="101"/>
      <c r="F433" s="101"/>
      <c r="G433" s="101"/>
    </row>
    <row r="434" spans="1:7">
      <c r="A434" s="101"/>
      <c r="B434" s="101"/>
      <c r="C434" s="105"/>
      <c r="D434" s="101"/>
      <c r="F434" s="101"/>
      <c r="G434" s="101"/>
    </row>
    <row r="435" spans="1:7">
      <c r="A435" s="101"/>
      <c r="B435" s="101"/>
      <c r="C435" s="105"/>
      <c r="D435" s="101"/>
      <c r="F435" s="101"/>
      <c r="G435" s="101"/>
    </row>
    <row r="436" spans="1:7">
      <c r="A436" s="101"/>
      <c r="B436" s="101"/>
      <c r="C436" s="105"/>
      <c r="D436" s="101"/>
      <c r="F436" s="101"/>
      <c r="G436" s="101"/>
    </row>
    <row r="437" spans="1:7">
      <c r="A437" s="101"/>
      <c r="B437" s="101"/>
      <c r="C437" s="105"/>
      <c r="D437" s="101"/>
      <c r="F437" s="101"/>
      <c r="G437" s="101"/>
    </row>
    <row r="438" spans="1:7">
      <c r="A438" s="101"/>
      <c r="B438" s="101"/>
      <c r="C438" s="105"/>
      <c r="D438" s="101"/>
      <c r="F438" s="101"/>
      <c r="G438" s="101"/>
    </row>
    <row r="439" spans="1:7">
      <c r="A439" s="101"/>
      <c r="B439" s="101"/>
      <c r="C439" s="105"/>
      <c r="D439" s="101"/>
      <c r="F439" s="101"/>
      <c r="G439" s="101"/>
    </row>
    <row r="440" spans="1:7">
      <c r="A440" s="101"/>
      <c r="B440" s="101"/>
      <c r="C440" s="105"/>
      <c r="D440" s="101"/>
      <c r="F440" s="101"/>
      <c r="G440" s="101"/>
    </row>
    <row r="441" spans="1:7">
      <c r="A441" s="101"/>
      <c r="B441" s="101"/>
      <c r="C441" s="105"/>
      <c r="D441" s="101"/>
      <c r="F441" s="101"/>
      <c r="G441" s="101"/>
    </row>
    <row r="442" spans="1:7">
      <c r="A442" s="101"/>
      <c r="B442" s="101"/>
      <c r="C442" s="105"/>
      <c r="D442" s="101"/>
      <c r="F442" s="101"/>
      <c r="G442" s="101"/>
    </row>
    <row r="443" spans="1:7">
      <c r="A443" s="101"/>
      <c r="B443" s="101"/>
      <c r="C443" s="105"/>
      <c r="D443" s="101"/>
      <c r="F443" s="101"/>
      <c r="G443" s="101"/>
    </row>
    <row r="444" spans="1:7">
      <c r="A444" s="101"/>
      <c r="B444" s="101"/>
      <c r="C444" s="105"/>
      <c r="D444" s="101"/>
      <c r="F444" s="101"/>
      <c r="G444" s="101"/>
    </row>
    <row r="445" spans="1:7">
      <c r="A445" s="101"/>
      <c r="B445" s="101"/>
      <c r="C445" s="105"/>
      <c r="D445" s="101"/>
      <c r="F445" s="101"/>
      <c r="G445" s="101"/>
    </row>
    <row r="446" spans="1:7">
      <c r="A446" s="101"/>
      <c r="B446" s="101"/>
      <c r="C446" s="105"/>
      <c r="D446" s="101"/>
      <c r="F446" s="101"/>
      <c r="G446" s="101"/>
    </row>
    <row r="447" spans="1:7">
      <c r="A447" s="101"/>
      <c r="B447" s="101"/>
      <c r="C447" s="105"/>
      <c r="D447" s="101"/>
      <c r="F447" s="101"/>
      <c r="G447" s="101"/>
    </row>
    <row r="448" spans="1:7">
      <c r="A448" s="101"/>
      <c r="B448" s="101"/>
      <c r="C448" s="105"/>
      <c r="D448" s="101"/>
      <c r="F448" s="101"/>
      <c r="G448" s="101"/>
    </row>
    <row r="449" spans="1:7">
      <c r="A449" s="101"/>
      <c r="B449" s="101"/>
      <c r="C449" s="105"/>
      <c r="D449" s="101"/>
      <c r="F449" s="101"/>
      <c r="G449" s="101"/>
    </row>
    <row r="450" spans="1:7">
      <c r="A450" s="101"/>
      <c r="B450" s="101"/>
      <c r="C450" s="105"/>
      <c r="D450" s="101"/>
      <c r="F450" s="101"/>
      <c r="G450" s="101"/>
    </row>
    <row r="451" spans="1:7">
      <c r="A451" s="101"/>
      <c r="B451" s="101"/>
      <c r="C451" s="105"/>
      <c r="D451" s="101"/>
      <c r="F451" s="101"/>
      <c r="G451" s="101"/>
    </row>
    <row r="452" spans="1:7">
      <c r="A452" s="101"/>
      <c r="B452" s="101"/>
      <c r="C452" s="105"/>
      <c r="D452" s="101"/>
      <c r="F452" s="101"/>
      <c r="G452" s="101"/>
    </row>
    <row r="453" spans="1:7">
      <c r="A453" s="101"/>
      <c r="B453" s="101"/>
      <c r="C453" s="105"/>
      <c r="D453" s="101"/>
      <c r="F453" s="101"/>
      <c r="G453" s="101"/>
    </row>
    <row r="454" spans="1:7">
      <c r="A454" s="101"/>
      <c r="B454" s="101"/>
      <c r="C454" s="105"/>
      <c r="D454" s="101"/>
      <c r="F454" s="101"/>
      <c r="G454" s="101"/>
    </row>
    <row r="455" spans="1:7">
      <c r="A455" s="101"/>
      <c r="B455" s="101"/>
      <c r="C455" s="105"/>
      <c r="D455" s="101"/>
      <c r="F455" s="101"/>
      <c r="G455" s="101"/>
    </row>
    <row r="456" spans="1:7">
      <c r="A456" s="101"/>
      <c r="B456" s="101"/>
      <c r="C456" s="105"/>
      <c r="D456" s="101"/>
      <c r="F456" s="101"/>
      <c r="G456" s="101"/>
    </row>
    <row r="457" spans="1:7">
      <c r="A457" s="101"/>
      <c r="B457" s="101"/>
      <c r="C457" s="105"/>
      <c r="D457" s="101"/>
      <c r="F457" s="101"/>
      <c r="G457" s="101"/>
    </row>
    <row r="458" spans="1:7">
      <c r="A458" s="101"/>
      <c r="B458" s="101"/>
      <c r="C458" s="105"/>
      <c r="D458" s="101"/>
      <c r="F458" s="101"/>
      <c r="G458" s="101"/>
    </row>
    <row r="459" spans="1:7">
      <c r="A459" s="101"/>
      <c r="B459" s="101"/>
      <c r="C459" s="105"/>
      <c r="D459" s="101"/>
      <c r="F459" s="101"/>
      <c r="G459" s="101"/>
    </row>
    <row r="460" spans="1:7">
      <c r="A460" s="101"/>
      <c r="B460" s="101"/>
      <c r="C460" s="105"/>
      <c r="D460" s="101"/>
      <c r="F460" s="101"/>
      <c r="G460" s="101"/>
    </row>
    <row r="461" spans="1:7">
      <c r="A461" s="101"/>
      <c r="B461" s="101"/>
      <c r="C461" s="105"/>
      <c r="D461" s="101"/>
      <c r="F461" s="101"/>
      <c r="G461" s="101"/>
    </row>
    <row r="462" spans="1:7">
      <c r="A462" s="101"/>
      <c r="B462" s="101"/>
      <c r="C462" s="105"/>
      <c r="D462" s="101"/>
      <c r="F462" s="101"/>
      <c r="G462" s="101"/>
    </row>
    <row r="463" spans="1:7">
      <c r="A463" s="101"/>
      <c r="B463" s="101"/>
      <c r="C463" s="105"/>
      <c r="D463" s="101"/>
      <c r="F463" s="101"/>
      <c r="G463" s="101"/>
    </row>
    <row r="464" spans="1:7">
      <c r="A464" s="101"/>
      <c r="B464" s="101"/>
      <c r="C464" s="105"/>
      <c r="D464" s="101"/>
      <c r="F464" s="101"/>
      <c r="G464" s="101"/>
    </row>
    <row r="465" spans="1:7">
      <c r="A465" s="101"/>
      <c r="B465" s="101"/>
      <c r="C465" s="105"/>
      <c r="D465" s="101"/>
      <c r="F465" s="101"/>
      <c r="G465" s="101"/>
    </row>
    <row r="466" spans="1:7">
      <c r="A466" s="101"/>
      <c r="B466" s="101"/>
      <c r="C466" s="105"/>
      <c r="D466" s="101"/>
      <c r="F466" s="101"/>
      <c r="G466" s="101"/>
    </row>
    <row r="467" spans="1:7">
      <c r="A467" s="101"/>
      <c r="B467" s="101"/>
      <c r="C467" s="105"/>
      <c r="D467" s="101"/>
      <c r="F467" s="101"/>
      <c r="G467" s="101"/>
    </row>
    <row r="468" spans="1:7">
      <c r="A468" s="101"/>
      <c r="B468" s="101"/>
      <c r="C468" s="105"/>
      <c r="D468" s="101"/>
      <c r="F468" s="101"/>
      <c r="G468" s="101"/>
    </row>
    <row r="469" spans="1:7">
      <c r="A469" s="101"/>
      <c r="B469" s="101"/>
      <c r="C469" s="105"/>
      <c r="D469" s="101"/>
      <c r="F469" s="101"/>
      <c r="G469" s="101"/>
    </row>
    <row r="470" spans="1:7">
      <c r="A470" s="101"/>
      <c r="B470" s="101"/>
      <c r="C470" s="105"/>
      <c r="D470" s="101"/>
      <c r="F470" s="101"/>
      <c r="G470" s="101"/>
    </row>
    <row r="471" spans="1:7">
      <c r="A471" s="101"/>
      <c r="B471" s="101"/>
      <c r="C471" s="105"/>
      <c r="D471" s="101"/>
      <c r="F471" s="101"/>
      <c r="G471" s="101"/>
    </row>
    <row r="472" spans="1:7">
      <c r="A472" s="101"/>
      <c r="B472" s="101"/>
      <c r="C472" s="105"/>
      <c r="D472" s="101"/>
      <c r="F472" s="101"/>
      <c r="G472" s="101"/>
    </row>
    <row r="473" spans="1:7">
      <c r="A473" s="101"/>
      <c r="B473" s="101"/>
      <c r="C473" s="105"/>
      <c r="D473" s="101"/>
      <c r="F473" s="101"/>
      <c r="G473" s="101"/>
    </row>
    <row r="474" spans="1:7">
      <c r="A474" s="101"/>
      <c r="B474" s="101"/>
      <c r="C474" s="105"/>
      <c r="D474" s="101"/>
      <c r="F474" s="101"/>
      <c r="G474" s="101"/>
    </row>
    <row r="475" spans="1:7">
      <c r="A475" s="101"/>
      <c r="B475" s="101"/>
      <c r="C475" s="105"/>
      <c r="D475" s="101"/>
      <c r="F475" s="101"/>
      <c r="G475" s="101"/>
    </row>
    <row r="476" spans="1:7">
      <c r="A476" s="101"/>
      <c r="B476" s="101"/>
      <c r="C476" s="105"/>
      <c r="D476" s="101"/>
      <c r="F476" s="101"/>
      <c r="G476" s="101"/>
    </row>
    <row r="477" spans="1:7">
      <c r="A477" s="101"/>
      <c r="B477" s="101"/>
      <c r="C477" s="105"/>
      <c r="D477" s="101"/>
      <c r="F477" s="101"/>
      <c r="G477" s="101"/>
    </row>
    <row r="478" spans="1:7">
      <c r="A478" s="101"/>
      <c r="B478" s="101"/>
      <c r="C478" s="105"/>
      <c r="D478" s="101"/>
      <c r="F478" s="101"/>
      <c r="G478" s="101"/>
    </row>
    <row r="479" spans="1:7">
      <c r="A479" s="101"/>
      <c r="B479" s="101"/>
      <c r="C479" s="105"/>
      <c r="D479" s="101"/>
      <c r="F479" s="101"/>
      <c r="G479" s="101"/>
    </row>
    <row r="480" spans="1:7">
      <c r="A480" s="101"/>
      <c r="B480" s="101"/>
      <c r="C480" s="105"/>
      <c r="D480" s="101"/>
      <c r="F480" s="101"/>
      <c r="G480" s="101"/>
    </row>
    <row r="481" spans="1:7">
      <c r="A481" s="101"/>
      <c r="B481" s="101"/>
      <c r="C481" s="105"/>
      <c r="D481" s="101"/>
      <c r="F481" s="101"/>
      <c r="G481" s="101"/>
    </row>
    <row r="482" spans="1:7">
      <c r="A482" s="101"/>
      <c r="B482" s="101"/>
      <c r="C482" s="105"/>
      <c r="D482" s="101"/>
      <c r="F482" s="101"/>
      <c r="G482" s="101"/>
    </row>
    <row r="483" spans="1:7">
      <c r="A483" s="101"/>
      <c r="B483" s="101"/>
      <c r="C483" s="105"/>
      <c r="D483" s="101"/>
      <c r="F483" s="101"/>
      <c r="G483" s="101"/>
    </row>
    <row r="484" spans="1:7">
      <c r="A484" s="101"/>
      <c r="B484" s="101"/>
      <c r="C484" s="105"/>
      <c r="D484" s="101"/>
      <c r="F484" s="101"/>
      <c r="G484" s="101"/>
    </row>
    <row r="485" spans="1:7">
      <c r="A485" s="101"/>
      <c r="B485" s="101"/>
      <c r="C485" s="105"/>
      <c r="D485" s="101"/>
      <c r="F485" s="101"/>
      <c r="G485" s="101"/>
    </row>
    <row r="486" spans="1:7">
      <c r="A486" s="101"/>
      <c r="B486" s="101"/>
      <c r="C486" s="105"/>
      <c r="D486" s="101"/>
      <c r="F486" s="101"/>
      <c r="G486" s="101"/>
    </row>
    <row r="487" spans="1:7">
      <c r="A487" s="101"/>
      <c r="B487" s="101"/>
      <c r="C487" s="105"/>
      <c r="D487" s="101"/>
      <c r="F487" s="101"/>
      <c r="G487" s="101"/>
    </row>
    <row r="488" spans="1:7">
      <c r="A488" s="101"/>
      <c r="B488" s="101"/>
      <c r="C488" s="105"/>
      <c r="D488" s="101"/>
      <c r="F488" s="101"/>
      <c r="G488" s="101"/>
    </row>
    <row r="489" spans="1:7">
      <c r="A489" s="101"/>
      <c r="B489" s="101"/>
      <c r="C489" s="105"/>
      <c r="D489" s="101"/>
      <c r="F489" s="101"/>
      <c r="G489" s="101"/>
    </row>
    <row r="490" spans="1:7">
      <c r="A490" s="101"/>
      <c r="B490" s="101"/>
      <c r="C490" s="105"/>
      <c r="D490" s="101"/>
      <c r="F490" s="101"/>
      <c r="G490" s="101"/>
    </row>
    <row r="491" spans="1:7">
      <c r="A491" s="101"/>
      <c r="B491" s="101"/>
      <c r="C491" s="105"/>
      <c r="D491" s="101"/>
      <c r="F491" s="101"/>
      <c r="G491" s="101"/>
    </row>
    <row r="492" spans="1:7">
      <c r="A492" s="101"/>
      <c r="B492" s="101"/>
      <c r="C492" s="105"/>
      <c r="D492" s="101"/>
      <c r="F492" s="101"/>
      <c r="G492" s="101"/>
    </row>
    <row r="493" spans="1:7">
      <c r="A493" s="101"/>
      <c r="B493" s="101"/>
      <c r="C493" s="105"/>
      <c r="D493" s="101"/>
      <c r="F493" s="101"/>
      <c r="G493" s="101"/>
    </row>
    <row r="494" spans="1:7">
      <c r="A494" s="101"/>
      <c r="B494" s="101"/>
      <c r="C494" s="105"/>
      <c r="D494" s="101"/>
      <c r="F494" s="101"/>
      <c r="G494" s="101"/>
    </row>
    <row r="495" spans="1:7">
      <c r="A495" s="101"/>
      <c r="B495" s="101"/>
      <c r="C495" s="105"/>
      <c r="D495" s="101"/>
      <c r="F495" s="101"/>
      <c r="G495" s="101"/>
    </row>
    <row r="496" spans="1:7">
      <c r="A496" s="101"/>
      <c r="B496" s="101"/>
      <c r="C496" s="105"/>
      <c r="D496" s="101"/>
      <c r="F496" s="101"/>
      <c r="G496" s="101"/>
    </row>
    <row r="497" spans="1:7">
      <c r="A497" s="101"/>
      <c r="B497" s="101"/>
      <c r="C497" s="105"/>
      <c r="D497" s="101"/>
      <c r="F497" s="101"/>
      <c r="G497" s="101"/>
    </row>
    <row r="498" spans="1:7">
      <c r="A498" s="101"/>
      <c r="B498" s="101"/>
      <c r="C498" s="105"/>
      <c r="D498" s="101"/>
      <c r="F498" s="101"/>
      <c r="G498" s="101"/>
    </row>
    <row r="499" spans="1:7">
      <c r="A499" s="101"/>
      <c r="B499" s="101"/>
      <c r="C499" s="105"/>
      <c r="D499" s="101"/>
      <c r="F499" s="101"/>
      <c r="G499" s="101"/>
    </row>
    <row r="500" spans="1:7">
      <c r="A500" s="101"/>
      <c r="B500" s="101"/>
      <c r="C500" s="105"/>
      <c r="D500" s="101"/>
      <c r="F500" s="101"/>
      <c r="G500" s="101"/>
    </row>
    <row r="501" spans="1:7">
      <c r="A501" s="101"/>
      <c r="B501" s="101"/>
      <c r="C501" s="105"/>
      <c r="D501" s="101"/>
      <c r="F501" s="101"/>
      <c r="G501" s="101"/>
    </row>
    <row r="502" spans="1:7">
      <c r="A502" s="101"/>
      <c r="B502" s="101"/>
      <c r="C502" s="105"/>
      <c r="D502" s="101"/>
      <c r="F502" s="101"/>
      <c r="G502" s="101"/>
    </row>
    <row r="503" spans="1:7">
      <c r="A503" s="101"/>
      <c r="B503" s="101"/>
      <c r="C503" s="105"/>
      <c r="D503" s="101"/>
      <c r="F503" s="101"/>
      <c r="G503" s="101"/>
    </row>
    <row r="504" spans="1:7">
      <c r="A504" s="101"/>
      <c r="B504" s="101"/>
      <c r="C504" s="105"/>
      <c r="D504" s="101"/>
      <c r="F504" s="101"/>
      <c r="G504" s="101"/>
    </row>
    <row r="505" spans="1:7">
      <c r="A505" s="101"/>
      <c r="B505" s="101"/>
      <c r="C505" s="105"/>
      <c r="D505" s="101"/>
      <c r="F505" s="101"/>
      <c r="G505" s="101"/>
    </row>
    <row r="506" spans="1:7">
      <c r="A506" s="101"/>
      <c r="B506" s="101"/>
      <c r="C506" s="105"/>
      <c r="D506" s="101"/>
      <c r="F506" s="101"/>
      <c r="G506" s="101"/>
    </row>
    <row r="507" spans="1:7">
      <c r="A507" s="101"/>
      <c r="B507" s="101"/>
      <c r="C507" s="105"/>
      <c r="D507" s="101"/>
      <c r="F507" s="101"/>
      <c r="G507" s="101"/>
    </row>
    <row r="508" spans="1:7">
      <c r="A508" s="101"/>
      <c r="B508" s="101"/>
      <c r="C508" s="105"/>
      <c r="D508" s="101"/>
      <c r="F508" s="101"/>
      <c r="G508" s="101"/>
    </row>
    <row r="509" spans="1:7">
      <c r="A509" s="101"/>
      <c r="B509" s="101"/>
      <c r="C509" s="105"/>
      <c r="D509" s="101"/>
      <c r="F509" s="101"/>
      <c r="G509" s="101"/>
    </row>
    <row r="510" spans="1:7">
      <c r="A510" s="101"/>
      <c r="B510" s="101"/>
      <c r="C510" s="105"/>
      <c r="D510" s="101"/>
      <c r="F510" s="101"/>
      <c r="G510" s="101"/>
    </row>
    <row r="511" spans="1:7">
      <c r="A511" s="101"/>
      <c r="B511" s="101"/>
      <c r="C511" s="105"/>
      <c r="D511" s="101"/>
      <c r="F511" s="101"/>
      <c r="G511" s="101"/>
    </row>
    <row r="512" spans="1:7">
      <c r="A512" s="101"/>
      <c r="B512" s="101"/>
      <c r="C512" s="105"/>
      <c r="D512" s="101"/>
      <c r="F512" s="101"/>
      <c r="G512" s="101"/>
    </row>
    <row r="513" spans="1:7">
      <c r="A513" s="101"/>
      <c r="B513" s="101"/>
      <c r="C513" s="105"/>
      <c r="D513" s="101"/>
      <c r="F513" s="101"/>
      <c r="G513" s="101"/>
    </row>
    <row r="514" spans="1:7">
      <c r="A514" s="101"/>
      <c r="B514" s="101"/>
      <c r="C514" s="105"/>
      <c r="D514" s="101"/>
      <c r="F514" s="101"/>
      <c r="G514" s="101"/>
    </row>
    <row r="515" spans="1:7">
      <c r="A515" s="101"/>
      <c r="B515" s="101"/>
      <c r="C515" s="105"/>
      <c r="D515" s="101"/>
      <c r="F515" s="101"/>
      <c r="G515" s="101"/>
    </row>
    <row r="516" spans="1:7">
      <c r="A516" s="101"/>
      <c r="B516" s="101"/>
      <c r="C516" s="105"/>
      <c r="D516" s="101"/>
      <c r="F516" s="101"/>
      <c r="G516" s="101"/>
    </row>
    <row r="517" spans="1:7">
      <c r="A517" s="101"/>
      <c r="B517" s="101"/>
      <c r="C517" s="105"/>
      <c r="D517" s="101"/>
      <c r="F517" s="101"/>
      <c r="G517" s="101"/>
    </row>
    <row r="518" spans="1:7">
      <c r="A518" s="101"/>
      <c r="B518" s="101"/>
      <c r="C518" s="105"/>
      <c r="D518" s="101"/>
      <c r="F518" s="101"/>
      <c r="G518" s="101"/>
    </row>
    <row r="519" spans="1:7">
      <c r="A519" s="101"/>
      <c r="B519" s="101"/>
      <c r="C519" s="105"/>
      <c r="D519" s="101"/>
      <c r="F519" s="101"/>
      <c r="G519" s="101"/>
    </row>
    <row r="520" spans="1:7">
      <c r="A520" s="101"/>
      <c r="B520" s="101"/>
      <c r="C520" s="105"/>
      <c r="D520" s="101"/>
      <c r="F520" s="101"/>
      <c r="G520" s="101"/>
    </row>
    <row r="521" spans="1:7">
      <c r="A521" s="101"/>
      <c r="B521" s="101"/>
      <c r="C521" s="105"/>
      <c r="D521" s="101"/>
      <c r="F521" s="101"/>
      <c r="G521" s="101"/>
    </row>
    <row r="522" spans="1:7">
      <c r="A522" s="101"/>
      <c r="B522" s="101"/>
      <c r="C522" s="105"/>
      <c r="D522" s="101"/>
      <c r="F522" s="101"/>
      <c r="G522" s="101"/>
    </row>
    <row r="523" spans="1:7">
      <c r="A523" s="101"/>
      <c r="B523" s="101"/>
      <c r="C523" s="105"/>
      <c r="D523" s="101"/>
      <c r="F523" s="101"/>
      <c r="G523" s="101"/>
    </row>
    <row r="524" spans="1:7">
      <c r="A524" s="101"/>
      <c r="B524" s="101"/>
      <c r="C524" s="105"/>
      <c r="D524" s="101"/>
      <c r="F524" s="101"/>
      <c r="G524" s="101"/>
    </row>
    <row r="525" spans="1:7">
      <c r="A525" s="101"/>
      <c r="B525" s="101"/>
      <c r="C525" s="105"/>
      <c r="D525" s="101"/>
      <c r="F525" s="101"/>
      <c r="G525" s="101"/>
    </row>
    <row r="526" spans="1:7">
      <c r="A526" s="101"/>
      <c r="B526" s="101"/>
      <c r="C526" s="105"/>
      <c r="D526" s="101"/>
      <c r="F526" s="101"/>
      <c r="G526" s="101"/>
    </row>
    <row r="527" spans="1:7">
      <c r="A527" s="101"/>
      <c r="B527" s="101"/>
      <c r="C527" s="105"/>
      <c r="D527" s="101"/>
      <c r="F527" s="101"/>
      <c r="G527" s="101"/>
    </row>
    <row r="528" spans="1:7">
      <c r="A528" s="101"/>
      <c r="B528" s="101"/>
      <c r="C528" s="105"/>
      <c r="D528" s="101"/>
      <c r="F528" s="101"/>
      <c r="G528" s="101"/>
    </row>
    <row r="529" spans="1:7">
      <c r="A529" s="101"/>
      <c r="B529" s="101"/>
      <c r="C529" s="105"/>
      <c r="D529" s="101"/>
      <c r="F529" s="101"/>
      <c r="G529" s="101"/>
    </row>
    <row r="530" spans="1:7">
      <c r="A530" s="101"/>
      <c r="B530" s="101"/>
      <c r="C530" s="105"/>
      <c r="D530" s="101"/>
      <c r="F530" s="101"/>
      <c r="G530" s="101"/>
    </row>
    <row r="531" spans="1:7">
      <c r="A531" s="101"/>
      <c r="B531" s="101"/>
      <c r="C531" s="105"/>
      <c r="D531" s="101"/>
      <c r="F531" s="101"/>
      <c r="G531" s="101"/>
    </row>
    <row r="532" spans="1:7">
      <c r="A532" s="101"/>
      <c r="B532" s="101"/>
      <c r="C532" s="105"/>
      <c r="D532" s="101"/>
      <c r="F532" s="101"/>
      <c r="G532" s="101"/>
    </row>
    <row r="533" spans="1:7">
      <c r="A533" s="101"/>
      <c r="B533" s="101"/>
      <c r="C533" s="105"/>
      <c r="D533" s="101"/>
      <c r="F533" s="101"/>
      <c r="G533" s="101"/>
    </row>
    <row r="534" spans="1:7">
      <c r="A534" s="101"/>
      <c r="B534" s="101"/>
      <c r="C534" s="105"/>
      <c r="D534" s="101"/>
      <c r="F534" s="101"/>
      <c r="G534" s="101"/>
    </row>
    <row r="535" spans="1:7">
      <c r="A535" s="101"/>
      <c r="B535" s="101"/>
      <c r="C535" s="105"/>
      <c r="D535" s="101"/>
      <c r="F535" s="101"/>
      <c r="G535" s="101"/>
    </row>
    <row r="536" spans="1:7">
      <c r="A536" s="101"/>
      <c r="B536" s="101"/>
      <c r="C536" s="105"/>
      <c r="D536" s="101"/>
      <c r="F536" s="101"/>
      <c r="G536" s="101"/>
    </row>
    <row r="537" spans="1:7">
      <c r="A537" s="101"/>
      <c r="B537" s="101"/>
      <c r="C537" s="105"/>
      <c r="D537" s="101"/>
      <c r="F537" s="101"/>
      <c r="G537" s="101"/>
    </row>
    <row r="538" spans="1:7">
      <c r="A538" s="101"/>
      <c r="B538" s="101"/>
      <c r="C538" s="105"/>
      <c r="D538" s="101"/>
      <c r="F538" s="101"/>
      <c r="G538" s="101"/>
    </row>
    <row r="539" spans="1:7">
      <c r="A539" s="101"/>
      <c r="B539" s="101"/>
      <c r="C539" s="105"/>
      <c r="D539" s="101"/>
      <c r="F539" s="101"/>
      <c r="G539" s="101"/>
    </row>
    <row r="540" spans="1:7">
      <c r="A540" s="101"/>
      <c r="B540" s="101"/>
      <c r="C540" s="105"/>
      <c r="D540" s="101"/>
      <c r="F540" s="101"/>
      <c r="G540" s="101"/>
    </row>
    <row r="541" spans="1:7">
      <c r="A541" s="101"/>
      <c r="B541" s="101"/>
      <c r="C541" s="105"/>
      <c r="D541" s="101"/>
      <c r="F541" s="101"/>
      <c r="G541" s="101"/>
    </row>
    <row r="542" spans="1:7">
      <c r="A542" s="101"/>
      <c r="B542" s="101"/>
      <c r="C542" s="105"/>
      <c r="D542" s="101"/>
      <c r="F542" s="101"/>
      <c r="G542" s="101"/>
    </row>
    <row r="543" spans="1:7">
      <c r="A543" s="101"/>
      <c r="B543" s="101"/>
      <c r="C543" s="105"/>
      <c r="D543" s="101"/>
      <c r="F543" s="101"/>
      <c r="G543" s="101"/>
    </row>
    <row r="544" spans="1:7">
      <c r="A544" s="101"/>
      <c r="B544" s="101"/>
      <c r="C544" s="105"/>
      <c r="D544" s="101"/>
      <c r="F544" s="101"/>
      <c r="G544" s="101"/>
    </row>
    <row r="545" spans="1:7">
      <c r="A545" s="101"/>
      <c r="B545" s="101"/>
      <c r="C545" s="105"/>
      <c r="D545" s="101"/>
      <c r="F545" s="101"/>
      <c r="G545" s="101"/>
    </row>
    <row r="546" spans="1:7">
      <c r="A546" s="101"/>
      <c r="B546" s="101"/>
      <c r="C546" s="105"/>
      <c r="D546" s="101"/>
      <c r="F546" s="101"/>
      <c r="G546" s="101"/>
    </row>
    <row r="547" spans="1:7">
      <c r="A547" s="101"/>
      <c r="B547" s="101"/>
      <c r="C547" s="105"/>
      <c r="D547" s="101"/>
      <c r="F547" s="101"/>
      <c r="G547" s="101"/>
    </row>
    <row r="548" spans="1:7">
      <c r="A548" s="101"/>
      <c r="B548" s="101"/>
      <c r="C548" s="105"/>
      <c r="D548" s="101"/>
      <c r="F548" s="101"/>
      <c r="G548" s="101"/>
    </row>
    <row r="549" spans="1:7">
      <c r="A549" s="101"/>
      <c r="B549" s="101"/>
      <c r="C549" s="105"/>
      <c r="D549" s="101"/>
      <c r="F549" s="101"/>
      <c r="G549" s="101"/>
    </row>
    <row r="550" spans="1:7">
      <c r="A550" s="101"/>
      <c r="B550" s="101"/>
      <c r="C550" s="105"/>
      <c r="D550" s="101"/>
      <c r="F550" s="101"/>
      <c r="G550" s="101"/>
    </row>
    <row r="551" spans="1:7">
      <c r="A551" s="101"/>
      <c r="B551" s="101"/>
      <c r="C551" s="105"/>
      <c r="D551" s="101"/>
      <c r="F551" s="101"/>
      <c r="G551" s="101"/>
    </row>
    <row r="552" spans="1:7">
      <c r="A552" s="101"/>
      <c r="B552" s="101"/>
      <c r="C552" s="105"/>
      <c r="D552" s="101"/>
      <c r="F552" s="101"/>
      <c r="G552" s="101"/>
    </row>
    <row r="553" spans="1:7">
      <c r="A553" s="101"/>
      <c r="B553" s="101"/>
      <c r="C553" s="105"/>
      <c r="D553" s="101"/>
      <c r="F553" s="101"/>
      <c r="G553" s="101"/>
    </row>
    <row r="554" spans="1:7">
      <c r="A554" s="101"/>
      <c r="B554" s="101"/>
      <c r="C554" s="105"/>
      <c r="D554" s="101"/>
      <c r="F554" s="101"/>
      <c r="G554" s="101"/>
    </row>
    <row r="555" spans="1:7">
      <c r="A555" s="101"/>
      <c r="B555" s="101"/>
      <c r="C555" s="105"/>
      <c r="D555" s="101"/>
      <c r="F555" s="101"/>
      <c r="G555" s="101"/>
    </row>
    <row r="556" spans="1:7">
      <c r="A556" s="101"/>
      <c r="B556" s="101"/>
      <c r="C556" s="105"/>
      <c r="D556" s="101"/>
      <c r="F556" s="101"/>
      <c r="G556" s="101"/>
    </row>
    <row r="557" spans="1:7">
      <c r="A557" s="101"/>
      <c r="B557" s="101"/>
      <c r="C557" s="105"/>
      <c r="D557" s="101"/>
      <c r="F557" s="101"/>
      <c r="G557" s="101"/>
    </row>
    <row r="558" spans="1:7">
      <c r="A558" s="101"/>
      <c r="B558" s="101"/>
      <c r="C558" s="105"/>
      <c r="D558" s="101"/>
      <c r="F558" s="101"/>
      <c r="G558" s="101"/>
    </row>
    <row r="559" spans="1:7">
      <c r="A559" s="101"/>
      <c r="B559" s="101"/>
      <c r="C559" s="105"/>
      <c r="D559" s="101"/>
      <c r="F559" s="101"/>
      <c r="G559" s="101"/>
    </row>
    <row r="560" spans="1:7">
      <c r="A560" s="101"/>
      <c r="B560" s="101"/>
      <c r="C560" s="105"/>
      <c r="D560" s="101"/>
      <c r="F560" s="101"/>
      <c r="G560" s="101"/>
    </row>
    <row r="561" spans="1:7">
      <c r="A561" s="101"/>
      <c r="B561" s="101"/>
      <c r="C561" s="105"/>
      <c r="D561" s="101"/>
      <c r="F561" s="101"/>
      <c r="G561" s="101"/>
    </row>
    <row r="562" spans="1:7">
      <c r="A562" s="101"/>
      <c r="B562" s="101"/>
      <c r="C562" s="105"/>
      <c r="D562" s="101"/>
      <c r="F562" s="101"/>
      <c r="G562" s="101"/>
    </row>
    <row r="563" spans="1:7">
      <c r="A563" s="101"/>
      <c r="B563" s="101"/>
      <c r="C563" s="105"/>
      <c r="D563" s="101"/>
      <c r="F563" s="101"/>
      <c r="G563" s="101"/>
    </row>
    <row r="564" spans="1:7">
      <c r="A564" s="101"/>
      <c r="B564" s="101"/>
      <c r="C564" s="105"/>
      <c r="D564" s="101"/>
      <c r="F564" s="101"/>
      <c r="G564" s="101"/>
    </row>
    <row r="565" spans="1:7">
      <c r="A565" s="101"/>
      <c r="B565" s="101"/>
      <c r="C565" s="105"/>
      <c r="D565" s="101"/>
      <c r="F565" s="101"/>
      <c r="G565" s="101"/>
    </row>
    <row r="566" spans="1:7">
      <c r="A566" s="101"/>
      <c r="B566" s="101"/>
      <c r="C566" s="105"/>
      <c r="D566" s="101"/>
      <c r="F566" s="101"/>
      <c r="G566" s="101"/>
    </row>
    <row r="567" spans="1:7">
      <c r="A567" s="101"/>
      <c r="B567" s="101"/>
      <c r="C567" s="105"/>
      <c r="D567" s="101"/>
      <c r="F567" s="101"/>
      <c r="G567" s="101"/>
    </row>
    <row r="568" spans="1:7">
      <c r="A568" s="101"/>
      <c r="B568" s="101"/>
      <c r="C568" s="105"/>
      <c r="D568" s="101"/>
      <c r="F568" s="101"/>
      <c r="G568" s="101"/>
    </row>
    <row r="569" spans="1:7">
      <c r="A569" s="101"/>
      <c r="B569" s="101"/>
      <c r="C569" s="105"/>
      <c r="D569" s="101"/>
      <c r="F569" s="101"/>
      <c r="G569" s="101"/>
    </row>
    <row r="570" spans="1:7">
      <c r="A570" s="101"/>
      <c r="B570" s="101"/>
      <c r="C570" s="105"/>
      <c r="D570" s="101"/>
      <c r="F570" s="101"/>
      <c r="G570" s="101"/>
    </row>
    <row r="571" spans="1:7">
      <c r="A571" s="101"/>
      <c r="B571" s="101"/>
      <c r="C571" s="105"/>
      <c r="D571" s="101"/>
      <c r="F571" s="101"/>
      <c r="G571" s="101"/>
    </row>
    <row r="572" spans="1:7">
      <c r="A572" s="101"/>
      <c r="B572" s="101"/>
      <c r="C572" s="105"/>
      <c r="D572" s="101"/>
      <c r="F572" s="101"/>
      <c r="G572" s="101"/>
    </row>
    <row r="573" spans="1:7">
      <c r="A573" s="101"/>
      <c r="B573" s="101"/>
      <c r="C573" s="105"/>
      <c r="D573" s="101"/>
      <c r="F573" s="101"/>
      <c r="G573" s="101"/>
    </row>
    <row r="574" spans="1:7">
      <c r="A574" s="101"/>
      <c r="B574" s="101"/>
      <c r="C574" s="105"/>
      <c r="D574" s="101"/>
      <c r="F574" s="101"/>
      <c r="G574" s="101"/>
    </row>
    <row r="575" spans="1:7">
      <c r="A575" s="101"/>
      <c r="B575" s="101"/>
      <c r="C575" s="105"/>
      <c r="D575" s="101"/>
      <c r="F575" s="101"/>
      <c r="G575" s="101"/>
    </row>
    <row r="576" spans="1:7">
      <c r="A576" s="101"/>
      <c r="B576" s="101"/>
      <c r="C576" s="105"/>
      <c r="D576" s="101"/>
      <c r="F576" s="101"/>
      <c r="G576" s="101"/>
    </row>
    <row r="577" spans="1:7">
      <c r="A577" s="101"/>
      <c r="B577" s="101"/>
      <c r="C577" s="105"/>
      <c r="D577" s="101"/>
      <c r="F577" s="101"/>
      <c r="G577" s="101"/>
    </row>
    <row r="578" spans="1:7">
      <c r="A578" s="101"/>
      <c r="B578" s="101"/>
      <c r="C578" s="105"/>
      <c r="D578" s="101"/>
      <c r="F578" s="101"/>
      <c r="G578" s="101"/>
    </row>
    <row r="579" spans="1:7">
      <c r="A579" s="101"/>
      <c r="B579" s="101"/>
      <c r="C579" s="105"/>
      <c r="D579" s="101"/>
      <c r="F579" s="101"/>
      <c r="G579" s="101"/>
    </row>
    <row r="580" spans="1:7">
      <c r="A580" s="101"/>
      <c r="B580" s="101"/>
      <c r="C580" s="105"/>
      <c r="D580" s="101"/>
      <c r="F580" s="101"/>
      <c r="G580" s="101"/>
    </row>
    <row r="581" spans="1:7">
      <c r="A581" s="101"/>
      <c r="B581" s="101"/>
      <c r="C581" s="105"/>
      <c r="D581" s="101"/>
      <c r="F581" s="101"/>
      <c r="G581" s="101"/>
    </row>
    <row r="582" spans="1:7">
      <c r="A582" s="101"/>
      <c r="B582" s="101"/>
      <c r="C582" s="105"/>
      <c r="D582" s="101"/>
      <c r="F582" s="101"/>
      <c r="G582" s="101"/>
    </row>
    <row r="583" spans="1:7">
      <c r="A583" s="101"/>
      <c r="B583" s="101"/>
      <c r="C583" s="105"/>
      <c r="D583" s="101"/>
      <c r="F583" s="101"/>
      <c r="G583" s="101"/>
    </row>
    <row r="584" spans="1:7">
      <c r="A584" s="101"/>
      <c r="B584" s="101"/>
      <c r="C584" s="105"/>
      <c r="D584" s="101"/>
      <c r="F584" s="101"/>
      <c r="G584" s="101"/>
    </row>
    <row r="585" spans="1:7">
      <c r="A585" s="101"/>
      <c r="B585" s="101"/>
      <c r="C585" s="105"/>
      <c r="D585" s="101"/>
      <c r="F585" s="101"/>
      <c r="G585" s="101"/>
    </row>
    <row r="586" spans="1:7">
      <c r="A586" s="101"/>
      <c r="B586" s="101"/>
      <c r="C586" s="105"/>
      <c r="D586" s="101"/>
      <c r="F586" s="101"/>
      <c r="G586" s="101"/>
    </row>
    <row r="587" spans="1:7">
      <c r="A587" s="101"/>
      <c r="B587" s="101"/>
      <c r="C587" s="105"/>
      <c r="D587" s="101"/>
      <c r="F587" s="101"/>
      <c r="G587" s="101"/>
    </row>
    <row r="588" spans="1:7">
      <c r="A588" s="101"/>
      <c r="B588" s="101"/>
      <c r="C588" s="105"/>
      <c r="D588" s="101"/>
      <c r="F588" s="101"/>
      <c r="G588" s="101"/>
    </row>
    <row r="589" spans="1:7">
      <c r="A589" s="101"/>
      <c r="B589" s="101"/>
      <c r="C589" s="105"/>
      <c r="D589" s="101"/>
      <c r="F589" s="101"/>
      <c r="G589" s="101"/>
    </row>
    <row r="590" spans="1:7">
      <c r="A590" s="101"/>
      <c r="B590" s="101"/>
      <c r="C590" s="105"/>
      <c r="D590" s="101"/>
      <c r="F590" s="101"/>
      <c r="G590" s="101"/>
    </row>
    <row r="591" spans="1:7">
      <c r="A591" s="101"/>
      <c r="B591" s="101"/>
      <c r="C591" s="105"/>
      <c r="D591" s="101"/>
      <c r="F591" s="101"/>
      <c r="G591" s="101"/>
    </row>
    <row r="592" spans="1:7">
      <c r="A592" s="101"/>
      <c r="B592" s="101"/>
      <c r="C592" s="105"/>
      <c r="D592" s="101"/>
      <c r="F592" s="101"/>
      <c r="G592" s="101"/>
    </row>
    <row r="593" spans="1:7">
      <c r="A593" s="101"/>
      <c r="B593" s="101"/>
      <c r="C593" s="105"/>
      <c r="D593" s="101"/>
      <c r="F593" s="101"/>
      <c r="G593" s="101"/>
    </row>
    <row r="594" spans="1:7">
      <c r="A594" s="101"/>
      <c r="B594" s="101"/>
      <c r="C594" s="105"/>
      <c r="D594" s="101"/>
      <c r="F594" s="101"/>
      <c r="G594" s="101"/>
    </row>
    <row r="595" spans="1:7">
      <c r="A595" s="101"/>
      <c r="B595" s="101"/>
      <c r="C595" s="105"/>
      <c r="D595" s="101"/>
      <c r="F595" s="101"/>
      <c r="G595" s="101"/>
    </row>
    <row r="596" spans="1:7">
      <c r="A596" s="101"/>
      <c r="B596" s="101"/>
      <c r="C596" s="105"/>
      <c r="D596" s="101"/>
      <c r="F596" s="101"/>
      <c r="G596" s="101"/>
    </row>
    <row r="597" spans="1:7">
      <c r="A597" s="101"/>
      <c r="B597" s="101"/>
      <c r="C597" s="105"/>
      <c r="D597" s="101"/>
      <c r="F597" s="101"/>
      <c r="G597" s="101"/>
    </row>
    <row r="598" spans="1:7">
      <c r="A598" s="101"/>
      <c r="B598" s="101"/>
      <c r="C598" s="105"/>
      <c r="D598" s="101"/>
      <c r="F598" s="101"/>
      <c r="G598" s="101"/>
    </row>
    <row r="599" spans="1:7">
      <c r="C599" s="105"/>
      <c r="D599" s="101"/>
      <c r="F599" s="101"/>
      <c r="G599" s="101"/>
    </row>
    <row r="600" spans="1:7">
      <c r="C600" s="105"/>
      <c r="D600" s="101"/>
      <c r="F600" s="101"/>
      <c r="G600" s="101"/>
    </row>
    <row r="601" spans="1:7">
      <c r="C601" s="105"/>
      <c r="D601" s="101"/>
      <c r="F601" s="101"/>
      <c r="G601" s="101"/>
    </row>
    <row r="602" spans="1:7">
      <c r="C602" s="105"/>
      <c r="D602" s="101"/>
      <c r="F602" s="101"/>
      <c r="G602" s="101"/>
    </row>
    <row r="603" spans="1:7">
      <c r="C603" s="105"/>
      <c r="D603" s="101"/>
      <c r="F603" s="101"/>
      <c r="G603" s="101"/>
    </row>
    <row r="604" spans="1:7">
      <c r="C604" s="105"/>
      <c r="D604" s="101"/>
      <c r="F604" s="101"/>
      <c r="G604" s="101"/>
    </row>
    <row r="605" spans="1:7">
      <c r="C605" s="105"/>
      <c r="D605" s="101"/>
      <c r="F605" s="101"/>
      <c r="G605" s="101"/>
    </row>
    <row r="606" spans="1:7">
      <c r="C606" s="105"/>
      <c r="D606" s="101"/>
      <c r="F606" s="101"/>
      <c r="G606" s="101"/>
    </row>
    <row r="607" spans="1:7">
      <c r="C607" s="105"/>
      <c r="D607" s="101"/>
      <c r="F607" s="101"/>
      <c r="G607" s="101"/>
    </row>
    <row r="608" spans="1:7">
      <c r="C608" s="105"/>
      <c r="D608" s="101"/>
      <c r="F608" s="101"/>
      <c r="G608" s="101"/>
    </row>
    <row r="609" spans="3:7">
      <c r="C609" s="105"/>
      <c r="D609" s="101"/>
      <c r="F609" s="101"/>
      <c r="G609" s="101"/>
    </row>
    <row r="610" spans="3:7">
      <c r="C610" s="105"/>
      <c r="D610" s="101"/>
      <c r="F610" s="101"/>
      <c r="G610" s="101"/>
    </row>
    <row r="611" spans="3:7">
      <c r="C611" s="105"/>
      <c r="D611" s="101"/>
      <c r="F611" s="101"/>
      <c r="G611" s="101"/>
    </row>
    <row r="612" spans="3:7">
      <c r="C612" s="105"/>
      <c r="D612" s="101"/>
      <c r="F612" s="101"/>
      <c r="G612" s="101"/>
    </row>
    <row r="613" spans="3:7">
      <c r="C613" s="105"/>
      <c r="D613" s="101"/>
      <c r="F613" s="101"/>
      <c r="G613" s="101"/>
    </row>
    <row r="614" spans="3:7">
      <c r="C614" s="105"/>
      <c r="D614" s="101"/>
      <c r="F614" s="101"/>
      <c r="G614" s="101"/>
    </row>
    <row r="615" spans="3:7">
      <c r="C615" s="105"/>
      <c r="D615" s="101"/>
      <c r="F615" s="101"/>
      <c r="G615" s="101"/>
    </row>
    <row r="616" spans="3:7">
      <c r="C616" s="105"/>
      <c r="D616" s="101"/>
      <c r="F616" s="101"/>
      <c r="G616" s="101"/>
    </row>
    <row r="617" spans="3:7">
      <c r="C617" s="105"/>
      <c r="D617" s="101"/>
      <c r="F617" s="101"/>
      <c r="G617" s="101"/>
    </row>
    <row r="618" spans="3:7">
      <c r="C618" s="105"/>
      <c r="D618" s="101"/>
      <c r="F618" s="101"/>
      <c r="G618" s="101"/>
    </row>
    <row r="619" spans="3:7">
      <c r="C619" s="105"/>
      <c r="D619" s="101"/>
      <c r="F619" s="101"/>
      <c r="G619" s="101"/>
    </row>
    <row r="620" spans="3:7">
      <c r="C620" s="105"/>
      <c r="D620" s="101"/>
      <c r="F620" s="101"/>
      <c r="G620" s="101"/>
    </row>
    <row r="621" spans="3:7">
      <c r="C621" s="105"/>
      <c r="D621" s="101"/>
      <c r="F621" s="101"/>
      <c r="G621" s="101"/>
    </row>
    <row r="622" spans="3:7">
      <c r="C622" s="105"/>
      <c r="D622" s="101"/>
      <c r="F622" s="101"/>
      <c r="G622" s="101"/>
    </row>
    <row r="623" spans="3:7">
      <c r="C623" s="105"/>
      <c r="D623" s="101"/>
      <c r="F623" s="101"/>
      <c r="G623" s="101"/>
    </row>
    <row r="624" spans="3:7">
      <c r="C624" s="105"/>
      <c r="D624" s="101"/>
      <c r="F624" s="101"/>
      <c r="G624" s="101"/>
    </row>
    <row r="625" spans="3:7">
      <c r="C625" s="105"/>
      <c r="D625" s="101"/>
      <c r="F625" s="101"/>
      <c r="G625" s="101"/>
    </row>
    <row r="626" spans="3:7">
      <c r="C626" s="105"/>
      <c r="D626" s="101"/>
      <c r="F626" s="101"/>
      <c r="G626" s="101"/>
    </row>
    <row r="627" spans="3:7">
      <c r="C627" s="105"/>
      <c r="D627" s="101"/>
      <c r="F627" s="101"/>
      <c r="G627" s="101"/>
    </row>
    <row r="628" spans="3:7">
      <c r="C628" s="105"/>
      <c r="D628" s="101"/>
      <c r="F628" s="101"/>
      <c r="G628" s="101"/>
    </row>
    <row r="629" spans="3:7">
      <c r="C629" s="105"/>
      <c r="D629" s="101"/>
      <c r="F629" s="101"/>
      <c r="G629" s="101"/>
    </row>
    <row r="630" spans="3:7">
      <c r="C630" s="105"/>
      <c r="D630" s="101"/>
      <c r="F630" s="101"/>
      <c r="G630" s="101"/>
    </row>
    <row r="631" spans="3:7">
      <c r="C631" s="105"/>
      <c r="D631" s="101"/>
      <c r="F631" s="101"/>
      <c r="G631" s="101"/>
    </row>
    <row r="632" spans="3:7">
      <c r="C632" s="105"/>
      <c r="D632" s="101"/>
      <c r="F632" s="101"/>
      <c r="G632" s="101"/>
    </row>
    <row r="633" spans="3:7">
      <c r="C633" s="105"/>
      <c r="D633" s="101"/>
      <c r="F633" s="101"/>
      <c r="G633" s="101"/>
    </row>
    <row r="634" spans="3:7">
      <c r="C634" s="105"/>
      <c r="D634" s="101"/>
      <c r="F634" s="101"/>
      <c r="G634" s="101"/>
    </row>
    <row r="635" spans="3:7">
      <c r="C635" s="105"/>
      <c r="D635" s="101"/>
      <c r="F635" s="101"/>
      <c r="G635" s="101"/>
    </row>
    <row r="636" spans="3:7">
      <c r="C636" s="105"/>
      <c r="D636" s="101"/>
      <c r="F636" s="101"/>
      <c r="G636" s="101"/>
    </row>
    <row r="637" spans="3:7">
      <c r="C637" s="105"/>
      <c r="D637" s="101"/>
      <c r="F637" s="101"/>
      <c r="G637" s="101"/>
    </row>
    <row r="638" spans="3:7">
      <c r="C638" s="105"/>
      <c r="D638" s="101"/>
      <c r="F638" s="101"/>
      <c r="G638" s="101"/>
    </row>
    <row r="639" spans="3:7">
      <c r="C639" s="105"/>
      <c r="D639" s="101"/>
      <c r="F639" s="101"/>
      <c r="G639" s="101"/>
    </row>
    <row r="640" spans="3:7">
      <c r="C640" s="105"/>
      <c r="D640" s="101"/>
      <c r="F640" s="101"/>
      <c r="G640" s="101"/>
    </row>
    <row r="641" spans="3:7">
      <c r="C641" s="105"/>
      <c r="D641" s="101"/>
      <c r="F641" s="101"/>
      <c r="G641" s="101"/>
    </row>
    <row r="642" spans="3:7">
      <c r="C642" s="105"/>
      <c r="D642" s="101"/>
      <c r="F642" s="101"/>
      <c r="G642" s="101"/>
    </row>
    <row r="643" spans="3:7">
      <c r="C643" s="105"/>
      <c r="D643" s="101"/>
      <c r="F643" s="101"/>
      <c r="G643" s="101"/>
    </row>
    <row r="644" spans="3:7">
      <c r="C644" s="105"/>
      <c r="D644" s="101"/>
      <c r="F644" s="101"/>
      <c r="G644" s="101"/>
    </row>
    <row r="645" spans="3:7">
      <c r="C645" s="105"/>
      <c r="D645" s="101"/>
      <c r="F645" s="101"/>
      <c r="G645" s="101"/>
    </row>
    <row r="646" spans="3:7">
      <c r="C646" s="102"/>
      <c r="D646" s="101"/>
      <c r="F646" s="101"/>
      <c r="G646" s="101"/>
    </row>
    <row r="647" spans="3:7">
      <c r="C647" s="102"/>
      <c r="D647" s="101"/>
      <c r="F647" s="101"/>
      <c r="G647" s="101"/>
    </row>
    <row r="648" spans="3:7">
      <c r="C648" s="102"/>
      <c r="D648" s="101"/>
      <c r="F648" s="101"/>
      <c r="G648" s="101"/>
    </row>
    <row r="649" spans="3:7">
      <c r="C649" s="102"/>
      <c r="D649" s="101"/>
      <c r="F649" s="101"/>
      <c r="G649" s="101"/>
    </row>
    <row r="650" spans="3:7">
      <c r="C650" s="102"/>
      <c r="D650" s="101"/>
      <c r="F650" s="101"/>
      <c r="G650" s="101"/>
    </row>
    <row r="651" spans="3:7">
      <c r="C651" s="102"/>
      <c r="D651" s="101"/>
      <c r="F651" s="101"/>
      <c r="G651" s="101"/>
    </row>
    <row r="652" spans="3:7">
      <c r="C652" s="102"/>
      <c r="D652" s="101"/>
      <c r="F652" s="101"/>
      <c r="G652" s="101"/>
    </row>
    <row r="653" spans="3:7">
      <c r="C653" s="102"/>
      <c r="D653" s="101"/>
      <c r="F653" s="101"/>
      <c r="G653" s="101"/>
    </row>
    <row r="654" spans="3:7">
      <c r="C654" s="102"/>
      <c r="D654" s="101"/>
      <c r="F654" s="101"/>
      <c r="G654" s="101"/>
    </row>
    <row r="655" spans="3:7">
      <c r="C655" s="102"/>
      <c r="D655" s="101"/>
      <c r="F655" s="101"/>
      <c r="G655" s="101"/>
    </row>
    <row r="656" spans="3:7">
      <c r="C656" s="102"/>
      <c r="D656" s="101"/>
      <c r="F656" s="101"/>
      <c r="G656" s="101"/>
    </row>
    <row r="657" spans="3:7">
      <c r="C657" s="102"/>
      <c r="D657" s="101"/>
      <c r="F657" s="101"/>
      <c r="G657" s="101"/>
    </row>
    <row r="658" spans="3:7">
      <c r="C658" s="102"/>
      <c r="D658" s="101"/>
      <c r="F658" s="101"/>
      <c r="G658" s="101"/>
    </row>
    <row r="659" spans="3:7">
      <c r="C659" s="102"/>
      <c r="D659" s="101"/>
      <c r="F659" s="101"/>
      <c r="G659" s="101"/>
    </row>
    <row r="660" spans="3:7">
      <c r="C660" s="102"/>
      <c r="D660" s="101"/>
      <c r="F660" s="101"/>
      <c r="G660" s="101"/>
    </row>
    <row r="661" spans="3:7">
      <c r="C661" s="102"/>
      <c r="D661" s="101"/>
      <c r="F661" s="101"/>
      <c r="G661" s="101"/>
    </row>
    <row r="662" spans="3:7">
      <c r="C662" s="102"/>
      <c r="D662" s="101"/>
      <c r="F662" s="101"/>
      <c r="G662" s="101"/>
    </row>
    <row r="663" spans="3:7">
      <c r="C663" s="102"/>
      <c r="D663" s="101"/>
      <c r="F663" s="101"/>
      <c r="G663" s="101"/>
    </row>
    <row r="664" spans="3:7">
      <c r="C664" s="102"/>
      <c r="D664" s="101"/>
      <c r="F664" s="101"/>
      <c r="G664" s="101"/>
    </row>
    <row r="665" spans="3:7">
      <c r="C665" s="102"/>
      <c r="D665" s="101"/>
      <c r="F665" s="101"/>
      <c r="G665" s="101"/>
    </row>
    <row r="666" spans="3:7">
      <c r="C666" s="102"/>
      <c r="D666" s="101"/>
      <c r="F666" s="101"/>
      <c r="G666" s="101"/>
    </row>
    <row r="667" spans="3:7">
      <c r="C667" s="102"/>
      <c r="D667" s="101"/>
      <c r="F667" s="101"/>
      <c r="G667" s="101"/>
    </row>
    <row r="668" spans="3:7">
      <c r="C668" s="102"/>
      <c r="D668" s="101"/>
      <c r="F668" s="101"/>
      <c r="G668" s="101"/>
    </row>
    <row r="669" spans="3:7">
      <c r="C669" s="102"/>
      <c r="D669" s="101"/>
      <c r="F669" s="101"/>
      <c r="G669" s="101"/>
    </row>
    <row r="670" spans="3:7">
      <c r="C670" s="102"/>
      <c r="D670" s="101"/>
      <c r="F670" s="101"/>
      <c r="G670" s="101"/>
    </row>
    <row r="671" spans="3:7">
      <c r="C671" s="102"/>
      <c r="D671" s="101"/>
      <c r="F671" s="101"/>
      <c r="G671" s="101"/>
    </row>
    <row r="672" spans="3:7">
      <c r="C672" s="102"/>
      <c r="D672" s="101"/>
      <c r="F672" s="101"/>
      <c r="G672" s="101"/>
    </row>
    <row r="673" spans="3:7">
      <c r="C673" s="102"/>
      <c r="D673" s="101"/>
      <c r="F673" s="101"/>
      <c r="G673" s="101"/>
    </row>
    <row r="674" spans="3:7">
      <c r="C674" s="102"/>
      <c r="D674" s="101"/>
      <c r="F674" s="101"/>
      <c r="G674" s="101"/>
    </row>
    <row r="675" spans="3:7">
      <c r="C675" s="102"/>
      <c r="D675" s="101"/>
      <c r="F675" s="101"/>
      <c r="G675" s="101"/>
    </row>
    <row r="676" spans="3:7">
      <c r="C676" s="102"/>
      <c r="D676" s="101"/>
      <c r="F676" s="101"/>
      <c r="G676" s="101"/>
    </row>
    <row r="677" spans="3:7">
      <c r="C677" s="102"/>
      <c r="D677" s="101"/>
      <c r="F677" s="101"/>
      <c r="G677" s="101"/>
    </row>
    <row r="678" spans="3:7">
      <c r="C678" s="102"/>
      <c r="D678" s="101"/>
      <c r="F678" s="101"/>
      <c r="G678" s="101"/>
    </row>
    <row r="679" spans="3:7">
      <c r="C679" s="102"/>
      <c r="D679" s="101"/>
      <c r="F679" s="101"/>
      <c r="G679" s="101"/>
    </row>
    <row r="680" spans="3:7">
      <c r="C680" s="102"/>
      <c r="D680" s="101"/>
      <c r="F680" s="101"/>
      <c r="G680" s="101"/>
    </row>
    <row r="681" spans="3:7">
      <c r="C681" s="102"/>
      <c r="D681" s="101"/>
      <c r="F681" s="101"/>
      <c r="G681" s="101"/>
    </row>
    <row r="682" spans="3:7">
      <c r="C682" s="102"/>
      <c r="D682" s="101"/>
      <c r="F682" s="101"/>
      <c r="G682" s="101"/>
    </row>
    <row r="683" spans="3:7">
      <c r="C683" s="102"/>
      <c r="D683" s="101"/>
      <c r="F683" s="101"/>
      <c r="G683" s="101"/>
    </row>
    <row r="684" spans="3:7">
      <c r="C684" s="102"/>
      <c r="D684" s="101"/>
      <c r="F684" s="101"/>
      <c r="G684" s="101"/>
    </row>
    <row r="685" spans="3:7">
      <c r="C685" s="102"/>
      <c r="D685" s="101"/>
      <c r="F685" s="101"/>
      <c r="G685" s="101"/>
    </row>
    <row r="686" spans="3:7">
      <c r="C686" s="102"/>
      <c r="D686" s="101"/>
      <c r="F686" s="101"/>
      <c r="G686" s="101"/>
    </row>
    <row r="687" spans="3:7">
      <c r="C687" s="102"/>
      <c r="D687" s="101"/>
      <c r="F687" s="101"/>
      <c r="G687" s="101"/>
    </row>
    <row r="688" spans="3:7">
      <c r="C688" s="102"/>
      <c r="D688" s="101"/>
      <c r="F688" s="101"/>
      <c r="G688" s="101"/>
    </row>
    <row r="689" spans="3:7">
      <c r="C689" s="102"/>
      <c r="D689" s="101"/>
      <c r="F689" s="101"/>
      <c r="G689" s="101"/>
    </row>
    <row r="690" spans="3:7">
      <c r="C690" s="102"/>
      <c r="D690" s="101"/>
      <c r="F690" s="101"/>
      <c r="G690" s="101"/>
    </row>
    <row r="691" spans="3:7">
      <c r="C691" s="102"/>
      <c r="D691" s="101"/>
      <c r="F691" s="101"/>
      <c r="G691" s="101"/>
    </row>
    <row r="692" spans="3:7">
      <c r="C692" s="102"/>
      <c r="D692" s="101"/>
      <c r="F692" s="101"/>
      <c r="G692" s="101"/>
    </row>
    <row r="693" spans="3:7">
      <c r="C693" s="102"/>
      <c r="D693" s="101"/>
      <c r="F693" s="101"/>
      <c r="G693" s="101"/>
    </row>
    <row r="694" spans="3:7">
      <c r="C694" s="102"/>
      <c r="D694" s="101"/>
      <c r="F694" s="101"/>
      <c r="G694" s="101"/>
    </row>
    <row r="695" spans="3:7">
      <c r="C695" s="102"/>
      <c r="D695" s="101"/>
      <c r="F695" s="101"/>
      <c r="G695" s="101"/>
    </row>
    <row r="696" spans="3:7">
      <c r="C696" s="102"/>
      <c r="D696" s="101"/>
      <c r="F696" s="101"/>
      <c r="G696" s="101"/>
    </row>
    <row r="697" spans="3:7">
      <c r="C697" s="102"/>
      <c r="D697" s="101"/>
      <c r="F697" s="101"/>
      <c r="G697" s="101"/>
    </row>
    <row r="698" spans="3:7">
      <c r="C698" s="102"/>
      <c r="D698" s="101"/>
      <c r="F698" s="101"/>
      <c r="G698" s="101"/>
    </row>
    <row r="699" spans="3:7">
      <c r="C699" s="102"/>
      <c r="D699" s="101"/>
      <c r="F699" s="101"/>
      <c r="G699" s="101"/>
    </row>
    <row r="700" spans="3:7">
      <c r="C700" s="102"/>
      <c r="D700" s="101"/>
      <c r="F700" s="101"/>
      <c r="G700" s="101"/>
    </row>
    <row r="701" spans="3:7">
      <c r="C701" s="102"/>
      <c r="D701" s="101"/>
      <c r="F701" s="101"/>
      <c r="G701" s="101"/>
    </row>
    <row r="702" spans="3:7">
      <c r="C702" s="102"/>
      <c r="D702" s="101"/>
      <c r="F702" s="101"/>
      <c r="G702" s="101"/>
    </row>
    <row r="703" spans="3:7">
      <c r="C703" s="102"/>
      <c r="D703" s="101"/>
      <c r="F703" s="101"/>
      <c r="G703" s="101"/>
    </row>
    <row r="704" spans="3:7">
      <c r="C704" s="102"/>
      <c r="D704" s="101"/>
      <c r="F704" s="101"/>
      <c r="G704" s="101"/>
    </row>
    <row r="705" spans="3:7">
      <c r="C705" s="102"/>
      <c r="D705" s="101"/>
      <c r="F705" s="101"/>
      <c r="G705" s="101"/>
    </row>
    <row r="706" spans="3:7">
      <c r="C706" s="102"/>
      <c r="D706" s="101"/>
      <c r="F706" s="101"/>
      <c r="G706" s="101"/>
    </row>
    <row r="707" spans="3:7">
      <c r="C707" s="102"/>
      <c r="D707" s="101"/>
      <c r="F707" s="101"/>
      <c r="G707" s="101"/>
    </row>
    <row r="708" spans="3:7">
      <c r="C708" s="102"/>
      <c r="D708" s="101"/>
      <c r="F708" s="101"/>
      <c r="G708" s="101"/>
    </row>
    <row r="709" spans="3:7">
      <c r="C709" s="102"/>
      <c r="D709" s="101"/>
      <c r="F709" s="101"/>
      <c r="G709" s="101"/>
    </row>
    <row r="710" spans="3:7">
      <c r="C710" s="102"/>
      <c r="D710" s="101"/>
    </row>
    <row r="711" spans="3:7">
      <c r="C711" s="102"/>
      <c r="D711" s="101"/>
    </row>
    <row r="712" spans="3:7">
      <c r="C712" s="102"/>
      <c r="D712" s="101"/>
    </row>
    <row r="713" spans="3:7">
      <c r="C713" s="102"/>
      <c r="D713" s="101"/>
    </row>
    <row r="714" spans="3:7">
      <c r="C714" s="102"/>
      <c r="D714" s="101"/>
    </row>
    <row r="715" spans="3:7">
      <c r="C715" s="102"/>
      <c r="D715" s="101"/>
    </row>
    <row r="716" spans="3:7">
      <c r="C716" s="102"/>
      <c r="D716" s="101"/>
    </row>
    <row r="717" spans="3:7">
      <c r="C717" s="102"/>
      <c r="D717" s="101"/>
    </row>
    <row r="718" spans="3:7">
      <c r="C718" s="102"/>
      <c r="D718" s="101"/>
    </row>
    <row r="719" spans="3:7">
      <c r="C719" s="102"/>
      <c r="D719" s="101"/>
    </row>
    <row r="720" spans="3:7">
      <c r="C720" s="102"/>
      <c r="D720" s="101"/>
    </row>
    <row r="721" spans="3:4">
      <c r="C721" s="102"/>
      <c r="D721" s="101"/>
    </row>
    <row r="722" spans="3:4">
      <c r="C722" s="102"/>
      <c r="D722" s="101"/>
    </row>
    <row r="723" spans="3:4">
      <c r="C723" s="102"/>
      <c r="D723" s="101"/>
    </row>
    <row r="724" spans="3:4">
      <c r="C724" s="102"/>
      <c r="D724" s="101"/>
    </row>
    <row r="725" spans="3:4">
      <c r="C725" s="102"/>
      <c r="D725" s="101"/>
    </row>
    <row r="726" spans="3:4">
      <c r="C726" s="102"/>
      <c r="D726" s="101"/>
    </row>
    <row r="727" spans="3:4">
      <c r="C727" s="102"/>
      <c r="D727" s="101"/>
    </row>
    <row r="728" spans="3:4">
      <c r="C728" s="102"/>
      <c r="D728" s="101"/>
    </row>
    <row r="729" spans="3:4">
      <c r="C729" s="102"/>
      <c r="D729" s="101"/>
    </row>
    <row r="730" spans="3:4">
      <c r="C730" s="102"/>
      <c r="D730" s="101"/>
    </row>
    <row r="731" spans="3:4">
      <c r="C731" s="102"/>
      <c r="D731" s="101"/>
    </row>
    <row r="732" spans="3:4">
      <c r="C732" s="102"/>
      <c r="D732" s="101"/>
    </row>
    <row r="733" spans="3:4">
      <c r="C733" s="102"/>
      <c r="D733" s="101"/>
    </row>
    <row r="734" spans="3:4">
      <c r="C734" s="102"/>
      <c r="D734" s="101"/>
    </row>
    <row r="735" spans="3:4">
      <c r="C735" s="102"/>
      <c r="D735" s="101"/>
    </row>
    <row r="736" spans="3:4">
      <c r="C736" s="102"/>
      <c r="D736" s="101"/>
    </row>
    <row r="737" spans="3:4">
      <c r="C737" s="102"/>
      <c r="D737" s="101"/>
    </row>
    <row r="738" spans="3:4">
      <c r="C738" s="102"/>
      <c r="D738" s="101"/>
    </row>
    <row r="739" spans="3:4">
      <c r="C739" s="102"/>
      <c r="D739" s="101"/>
    </row>
    <row r="740" spans="3:4">
      <c r="C740" s="102"/>
      <c r="D740" s="101"/>
    </row>
    <row r="741" spans="3:4">
      <c r="C741" s="102"/>
      <c r="D741" s="101"/>
    </row>
    <row r="742" spans="3:4">
      <c r="C742" s="102"/>
      <c r="D742" s="101"/>
    </row>
    <row r="743" spans="3:4">
      <c r="C743" s="102"/>
      <c r="D743" s="101"/>
    </row>
    <row r="744" spans="3:4">
      <c r="C744" s="102"/>
      <c r="D744" s="101"/>
    </row>
    <row r="745" spans="3:4">
      <c r="C745" s="102"/>
      <c r="D745" s="101"/>
    </row>
    <row r="746" spans="3:4">
      <c r="C746" s="102"/>
      <c r="D746" s="101"/>
    </row>
    <row r="747" spans="3:4">
      <c r="C747" s="102"/>
      <c r="D747" s="101"/>
    </row>
    <row r="748" spans="3:4">
      <c r="C748" s="102"/>
      <c r="D748" s="101"/>
    </row>
    <row r="749" spans="3:4">
      <c r="C749" s="102"/>
      <c r="D749" s="101"/>
    </row>
    <row r="750" spans="3:4">
      <c r="C750" s="102"/>
      <c r="D750" s="101"/>
    </row>
    <row r="751" spans="3:4">
      <c r="C751" s="102"/>
      <c r="D751" s="101"/>
    </row>
    <row r="752" spans="3:4">
      <c r="C752" s="102"/>
      <c r="D752" s="101"/>
    </row>
    <row r="753" spans="3:4">
      <c r="C753" s="102"/>
      <c r="D753" s="101"/>
    </row>
    <row r="754" spans="3:4">
      <c r="C754" s="102"/>
      <c r="D754" s="101"/>
    </row>
    <row r="755" spans="3:4">
      <c r="C755" s="102"/>
      <c r="D755" s="101"/>
    </row>
    <row r="756" spans="3:4">
      <c r="C756" s="102"/>
      <c r="D756" s="101"/>
    </row>
    <row r="757" spans="3:4">
      <c r="C757" s="102"/>
      <c r="D757" s="101"/>
    </row>
    <row r="758" spans="3:4">
      <c r="C758" s="102"/>
      <c r="D758" s="101"/>
    </row>
    <row r="759" spans="3:4">
      <c r="C759" s="102"/>
      <c r="D759" s="101"/>
    </row>
    <row r="760" spans="3:4">
      <c r="C760" s="102"/>
      <c r="D760" s="101"/>
    </row>
    <row r="761" spans="3:4">
      <c r="C761" s="102"/>
      <c r="D761" s="101"/>
    </row>
    <row r="762" spans="3:4">
      <c r="C762" s="102"/>
      <c r="D762" s="101"/>
    </row>
    <row r="763" spans="3:4">
      <c r="C763" s="102"/>
      <c r="D763" s="101"/>
    </row>
    <row r="764" spans="3:4">
      <c r="C764" s="102"/>
      <c r="D764" s="101"/>
    </row>
    <row r="765" spans="3:4">
      <c r="C765" s="102"/>
      <c r="D765" s="101"/>
    </row>
    <row r="766" spans="3:4">
      <c r="C766" s="102"/>
      <c r="D766" s="101"/>
    </row>
    <row r="767" spans="3:4">
      <c r="C767" s="102"/>
      <c r="D767" s="101"/>
    </row>
    <row r="768" spans="3:4">
      <c r="C768" s="102"/>
      <c r="D768" s="101"/>
    </row>
    <row r="769" spans="3:4">
      <c r="C769" s="102"/>
      <c r="D769" s="101"/>
    </row>
    <row r="770" spans="3:4">
      <c r="C770" s="102"/>
      <c r="D770" s="101"/>
    </row>
    <row r="771" spans="3:4">
      <c r="C771" s="102"/>
      <c r="D771" s="101"/>
    </row>
    <row r="772" spans="3:4">
      <c r="C772" s="102"/>
      <c r="D772" s="101"/>
    </row>
    <row r="773" spans="3:4">
      <c r="C773" s="102"/>
      <c r="D773" s="101"/>
    </row>
    <row r="774" spans="3:4">
      <c r="C774" s="102"/>
      <c r="D774" s="101"/>
    </row>
    <row r="775" spans="3:4">
      <c r="C775" s="102"/>
      <c r="D775" s="101"/>
    </row>
    <row r="776" spans="3:4">
      <c r="C776" s="102"/>
      <c r="D776" s="101"/>
    </row>
    <row r="777" spans="3:4">
      <c r="C777" s="102"/>
      <c r="D777" s="101"/>
    </row>
    <row r="778" spans="3:4">
      <c r="C778" s="102"/>
      <c r="D778" s="101"/>
    </row>
    <row r="779" spans="3:4">
      <c r="C779" s="102"/>
      <c r="D779" s="101"/>
    </row>
    <row r="780" spans="3:4">
      <c r="C780" s="102"/>
      <c r="D780" s="101"/>
    </row>
    <row r="781" spans="3:4">
      <c r="C781" s="102"/>
      <c r="D781" s="101"/>
    </row>
    <row r="782" spans="3:4">
      <c r="C782" s="102"/>
      <c r="D782" s="101"/>
    </row>
    <row r="783" spans="3:4">
      <c r="C783" s="102"/>
      <c r="D783" s="101"/>
    </row>
    <row r="784" spans="3:4">
      <c r="C784" s="102"/>
      <c r="D784" s="101"/>
    </row>
    <row r="785" spans="3:4">
      <c r="C785" s="102"/>
      <c r="D785" s="101"/>
    </row>
    <row r="786" spans="3:4">
      <c r="C786" s="102"/>
    </row>
    <row r="787" spans="3:4">
      <c r="C787" s="102"/>
    </row>
    <row r="788" spans="3:4">
      <c r="C788" s="102"/>
    </row>
    <row r="789" spans="3:4">
      <c r="C789" s="102"/>
    </row>
    <row r="790" spans="3:4">
      <c r="C790" s="102"/>
    </row>
    <row r="791" spans="3:4">
      <c r="C791" s="102"/>
    </row>
    <row r="792" spans="3:4">
      <c r="C792" s="102"/>
    </row>
    <row r="793" spans="3:4">
      <c r="C793" s="102"/>
    </row>
    <row r="794" spans="3:4">
      <c r="C794" s="102"/>
    </row>
    <row r="795" spans="3:4">
      <c r="C795" s="102"/>
    </row>
    <row r="796" spans="3:4">
      <c r="C796" s="102"/>
    </row>
    <row r="797" spans="3:4">
      <c r="C797" s="102"/>
    </row>
    <row r="798" spans="3:4">
      <c r="C798" s="102"/>
    </row>
    <row r="799" spans="3:4">
      <c r="C799" s="102"/>
    </row>
    <row r="800" spans="3:4">
      <c r="C800" s="102"/>
    </row>
    <row r="801" spans="3:3">
      <c r="C801" s="102"/>
    </row>
    <row r="802" spans="3:3">
      <c r="C802" s="102"/>
    </row>
    <row r="803" spans="3:3">
      <c r="C803" s="102"/>
    </row>
    <row r="804" spans="3:3">
      <c r="C804" s="102"/>
    </row>
    <row r="805" spans="3:3">
      <c r="C805" s="102"/>
    </row>
    <row r="806" spans="3:3">
      <c r="C806" s="102"/>
    </row>
    <row r="807" spans="3:3">
      <c r="C807" s="102"/>
    </row>
    <row r="808" spans="3:3">
      <c r="C808" s="102"/>
    </row>
    <row r="809" spans="3:3">
      <c r="C809" s="102"/>
    </row>
    <row r="810" spans="3:3">
      <c r="C810" s="102"/>
    </row>
    <row r="811" spans="3:3">
      <c r="C811" s="102"/>
    </row>
    <row r="812" spans="3:3">
      <c r="C812" s="102"/>
    </row>
    <row r="813" spans="3:3">
      <c r="C813" s="102"/>
    </row>
    <row r="814" spans="3:3">
      <c r="C814" s="102"/>
    </row>
    <row r="815" spans="3:3">
      <c r="C815" s="102"/>
    </row>
    <row r="816" spans="3:3">
      <c r="C816" s="102"/>
    </row>
    <row r="817" spans="3:3">
      <c r="C817" s="102"/>
    </row>
    <row r="818" spans="3:3">
      <c r="C818" s="102"/>
    </row>
    <row r="819" spans="3:3">
      <c r="C819" s="102"/>
    </row>
    <row r="820" spans="3:3">
      <c r="C820" s="102"/>
    </row>
    <row r="821" spans="3:3">
      <c r="C821" s="102"/>
    </row>
    <row r="822" spans="3:3">
      <c r="C822" s="102"/>
    </row>
    <row r="823" spans="3:3">
      <c r="C823" s="102"/>
    </row>
    <row r="824" spans="3:3">
      <c r="C824" s="102"/>
    </row>
    <row r="825" spans="3:3">
      <c r="C825" s="102"/>
    </row>
    <row r="826" spans="3:3">
      <c r="C826" s="102"/>
    </row>
    <row r="827" spans="3:3">
      <c r="C827" s="102"/>
    </row>
    <row r="828" spans="3:3">
      <c r="C828" s="102"/>
    </row>
    <row r="829" spans="3:3">
      <c r="C829" s="102"/>
    </row>
    <row r="830" spans="3:3">
      <c r="C830" s="102"/>
    </row>
    <row r="831" spans="3:3">
      <c r="C831" s="102"/>
    </row>
    <row r="832" spans="3:3">
      <c r="C832" s="102"/>
    </row>
    <row r="833" spans="3:3">
      <c r="C833" s="102"/>
    </row>
    <row r="834" spans="3:3">
      <c r="C834" s="102"/>
    </row>
    <row r="835" spans="3:3">
      <c r="C835" s="102"/>
    </row>
    <row r="836" spans="3:3">
      <c r="C836" s="102"/>
    </row>
    <row r="837" spans="3:3">
      <c r="C837" s="102"/>
    </row>
    <row r="838" spans="3:3">
      <c r="C838" s="102"/>
    </row>
    <row r="839" spans="3:3">
      <c r="C839" s="102"/>
    </row>
    <row r="840" spans="3:3">
      <c r="C840" s="102"/>
    </row>
    <row r="841" spans="3:3">
      <c r="C841" s="102"/>
    </row>
    <row r="842" spans="3:3">
      <c r="C842" s="102"/>
    </row>
    <row r="843" spans="3:3">
      <c r="C843" s="102"/>
    </row>
    <row r="844" spans="3:3">
      <c r="C844" s="102"/>
    </row>
  </sheetData>
  <sheetProtection algorithmName="SHA-512" hashValue="I4SEyrL5KLM9DXWegaeUROSohABq06fp7TSCQHs1dSR9tqfGohcF1wxe0Ct7wKY3SI6U6U7juBBsPE53sMLaVA==" saltValue="fInp/RZJZuvI0l6CigKomg==" spinCount="100000" sheet="1" objects="1" scenarios="1" formatColumns="0" formatRows="0" autoFilter="0"/>
  <autoFilter ref="A14:J22" xr:uid="{00000000-0009-0000-0000-00000E000000}"/>
  <mergeCells count="6">
    <mergeCell ref="D16:E16"/>
    <mergeCell ref="D21:E21"/>
    <mergeCell ref="D17:E17"/>
    <mergeCell ref="D18:E18"/>
    <mergeCell ref="D19:E19"/>
    <mergeCell ref="D20:E20"/>
  </mergeCells>
  <conditionalFormatting sqref="F1:J1">
    <cfRule type="expression" dxfId="7" priority="1">
      <formula>$F$1&lt;&gt;""</formula>
    </cfRule>
  </conditionalFormatting>
  <pageMargins left="0.70866141732283472" right="0.70866141732283472" top="0.78740157480314965" bottom="0.78740157480314965" header="0.31496062992125984" footer="0.31496062992125984"/>
  <pageSetup paperSize="9" scale="71" fitToHeight="0" orientation="portrait" r:id="rId1"/>
  <headerFooter>
    <oddFooter>&amp;LPreisblätter Los 1&amp;C&amp;A&amp;R&amp;P -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K784"/>
  <sheetViews>
    <sheetView topLeftCell="B1" zoomScaleNormal="100" workbookViewId="0">
      <pane ySplit="11" topLeftCell="A12" activePane="bottomLeft" state="frozen"/>
      <selection activeCell="I23" sqref="I23"/>
      <selection pane="bottomLeft" activeCell="H19" sqref="H19:H20"/>
    </sheetView>
  </sheetViews>
  <sheetFormatPr baseColWidth="10" defaultColWidth="11.42578125" defaultRowHeight="12"/>
  <cols>
    <col min="1" max="1" width="5.7109375" style="345" customWidth="1"/>
    <col min="2" max="2" width="21.42578125" style="345" customWidth="1"/>
    <col min="3" max="3" width="21.7109375" style="278" customWidth="1"/>
    <col min="4" max="4" width="14.5703125" style="278" customWidth="1"/>
    <col min="5" max="5" width="19.85546875" style="278" customWidth="1"/>
    <col min="6" max="6" width="11" style="278" customWidth="1"/>
    <col min="7" max="7" width="14.28515625" style="278" customWidth="1"/>
    <col min="8" max="8" width="11.85546875" style="278" bestFit="1" customWidth="1"/>
    <col min="9" max="9" width="14.28515625" style="278" customWidth="1"/>
    <col min="10" max="242" width="11.42578125" style="278"/>
    <col min="243" max="243" width="5.7109375" style="278" customWidth="1"/>
    <col min="244" max="244" width="14.140625" style="278" customWidth="1"/>
    <col min="245" max="245" width="15.42578125" style="278" customWidth="1"/>
    <col min="246" max="246" width="11.85546875" style="278" customWidth="1"/>
    <col min="247" max="247" width="8.85546875" style="278" customWidth="1"/>
    <col min="248" max="248" width="6.42578125" style="278" customWidth="1"/>
    <col min="249" max="249" width="10.42578125" style="278" customWidth="1"/>
    <col min="250" max="250" width="11.7109375" style="278" customWidth="1"/>
    <col min="251" max="251" width="5.5703125" style="278" customWidth="1"/>
    <col min="252" max="252" width="6.85546875" style="278" customWidth="1"/>
    <col min="253" max="253" width="7.7109375" style="278" bestFit="1" customWidth="1"/>
    <col min="254" max="254" width="9.140625" style="278" customWidth="1"/>
    <col min="255" max="498" width="11.42578125" style="278"/>
    <col min="499" max="499" width="5.7109375" style="278" customWidth="1"/>
    <col min="500" max="500" width="14.140625" style="278" customWidth="1"/>
    <col min="501" max="501" width="15.42578125" style="278" customWidth="1"/>
    <col min="502" max="502" width="11.85546875" style="278" customWidth="1"/>
    <col min="503" max="503" width="8.85546875" style="278" customWidth="1"/>
    <col min="504" max="504" width="6.42578125" style="278" customWidth="1"/>
    <col min="505" max="505" width="10.42578125" style="278" customWidth="1"/>
    <col min="506" max="506" width="11.7109375" style="278" customWidth="1"/>
    <col min="507" max="507" width="5.5703125" style="278" customWidth="1"/>
    <col min="508" max="508" width="6.85546875" style="278" customWidth="1"/>
    <col min="509" max="509" width="7.7109375" style="278" bestFit="1" customWidth="1"/>
    <col min="510" max="510" width="9.140625" style="278" customWidth="1"/>
    <col min="511" max="754" width="11.42578125" style="278"/>
    <col min="755" max="755" width="5.7109375" style="278" customWidth="1"/>
    <col min="756" max="756" width="14.140625" style="278" customWidth="1"/>
    <col min="757" max="757" width="15.42578125" style="278" customWidth="1"/>
    <col min="758" max="758" width="11.85546875" style="278" customWidth="1"/>
    <col min="759" max="759" width="8.85546875" style="278" customWidth="1"/>
    <col min="760" max="760" width="6.42578125" style="278" customWidth="1"/>
    <col min="761" max="761" width="10.42578125" style="278" customWidth="1"/>
    <col min="762" max="762" width="11.7109375" style="278" customWidth="1"/>
    <col min="763" max="763" width="5.5703125" style="278" customWidth="1"/>
    <col min="764" max="764" width="6.85546875" style="278" customWidth="1"/>
    <col min="765" max="765" width="7.7109375" style="278" bestFit="1" customWidth="1"/>
    <col min="766" max="766" width="9.140625" style="278" customWidth="1"/>
    <col min="767" max="1010" width="11.42578125" style="278"/>
    <col min="1011" max="1011" width="5.7109375" style="278" customWidth="1"/>
    <col min="1012" max="1012" width="14.140625" style="278" customWidth="1"/>
    <col min="1013" max="1013" width="15.42578125" style="278" customWidth="1"/>
    <col min="1014" max="1014" width="11.85546875" style="278" customWidth="1"/>
    <col min="1015" max="1015" width="8.85546875" style="278" customWidth="1"/>
    <col min="1016" max="1016" width="6.42578125" style="278" customWidth="1"/>
    <col min="1017" max="1017" width="10.42578125" style="278" customWidth="1"/>
    <col min="1018" max="1018" width="11.7109375" style="278" customWidth="1"/>
    <col min="1019" max="1019" width="5.5703125" style="278" customWidth="1"/>
    <col min="1020" max="1020" width="6.85546875" style="278" customWidth="1"/>
    <col min="1021" max="1021" width="7.7109375" style="278" bestFit="1" customWidth="1"/>
    <col min="1022" max="1022" width="9.140625" style="278" customWidth="1"/>
    <col min="1023" max="1266" width="11.42578125" style="278"/>
    <col min="1267" max="1267" width="5.7109375" style="278" customWidth="1"/>
    <col min="1268" max="1268" width="14.140625" style="278" customWidth="1"/>
    <col min="1269" max="1269" width="15.42578125" style="278" customWidth="1"/>
    <col min="1270" max="1270" width="11.85546875" style="278" customWidth="1"/>
    <col min="1271" max="1271" width="8.85546875" style="278" customWidth="1"/>
    <col min="1272" max="1272" width="6.42578125" style="278" customWidth="1"/>
    <col min="1273" max="1273" width="10.42578125" style="278" customWidth="1"/>
    <col min="1274" max="1274" width="11.7109375" style="278" customWidth="1"/>
    <col min="1275" max="1275" width="5.5703125" style="278" customWidth="1"/>
    <col min="1276" max="1276" width="6.85546875" style="278" customWidth="1"/>
    <col min="1277" max="1277" width="7.7109375" style="278" bestFit="1" customWidth="1"/>
    <col min="1278" max="1278" width="9.140625" style="278" customWidth="1"/>
    <col min="1279" max="1522" width="11.42578125" style="278"/>
    <col min="1523" max="1523" width="5.7109375" style="278" customWidth="1"/>
    <col min="1524" max="1524" width="14.140625" style="278" customWidth="1"/>
    <col min="1525" max="1525" width="15.42578125" style="278" customWidth="1"/>
    <col min="1526" max="1526" width="11.85546875" style="278" customWidth="1"/>
    <col min="1527" max="1527" width="8.85546875" style="278" customWidth="1"/>
    <col min="1528" max="1528" width="6.42578125" style="278" customWidth="1"/>
    <col min="1529" max="1529" width="10.42578125" style="278" customWidth="1"/>
    <col min="1530" max="1530" width="11.7109375" style="278" customWidth="1"/>
    <col min="1531" max="1531" width="5.5703125" style="278" customWidth="1"/>
    <col min="1532" max="1532" width="6.85546875" style="278" customWidth="1"/>
    <col min="1533" max="1533" width="7.7109375" style="278" bestFit="1" customWidth="1"/>
    <col min="1534" max="1534" width="9.140625" style="278" customWidth="1"/>
    <col min="1535" max="1778" width="11.42578125" style="278"/>
    <col min="1779" max="1779" width="5.7109375" style="278" customWidth="1"/>
    <col min="1780" max="1780" width="14.140625" style="278" customWidth="1"/>
    <col min="1781" max="1781" width="15.42578125" style="278" customWidth="1"/>
    <col min="1782" max="1782" width="11.85546875" style="278" customWidth="1"/>
    <col min="1783" max="1783" width="8.85546875" style="278" customWidth="1"/>
    <col min="1784" max="1784" width="6.42578125" style="278" customWidth="1"/>
    <col min="1785" max="1785" width="10.42578125" style="278" customWidth="1"/>
    <col min="1786" max="1786" width="11.7109375" style="278" customWidth="1"/>
    <col min="1787" max="1787" width="5.5703125" style="278" customWidth="1"/>
    <col min="1788" max="1788" width="6.85546875" style="278" customWidth="1"/>
    <col min="1789" max="1789" width="7.7109375" style="278" bestFit="1" customWidth="1"/>
    <col min="1790" max="1790" width="9.140625" style="278" customWidth="1"/>
    <col min="1791" max="2034" width="11.42578125" style="278"/>
    <col min="2035" max="2035" width="5.7109375" style="278" customWidth="1"/>
    <col min="2036" max="2036" width="14.140625" style="278" customWidth="1"/>
    <col min="2037" max="2037" width="15.42578125" style="278" customWidth="1"/>
    <col min="2038" max="2038" width="11.85546875" style="278" customWidth="1"/>
    <col min="2039" max="2039" width="8.85546875" style="278" customWidth="1"/>
    <col min="2040" max="2040" width="6.42578125" style="278" customWidth="1"/>
    <col min="2041" max="2041" width="10.42578125" style="278" customWidth="1"/>
    <col min="2042" max="2042" width="11.7109375" style="278" customWidth="1"/>
    <col min="2043" max="2043" width="5.5703125" style="278" customWidth="1"/>
    <col min="2044" max="2044" width="6.85546875" style="278" customWidth="1"/>
    <col min="2045" max="2045" width="7.7109375" style="278" bestFit="1" customWidth="1"/>
    <col min="2046" max="2046" width="9.140625" style="278" customWidth="1"/>
    <col min="2047" max="2290" width="11.42578125" style="278"/>
    <col min="2291" max="2291" width="5.7109375" style="278" customWidth="1"/>
    <col min="2292" max="2292" width="14.140625" style="278" customWidth="1"/>
    <col min="2293" max="2293" width="15.42578125" style="278" customWidth="1"/>
    <col min="2294" max="2294" width="11.85546875" style="278" customWidth="1"/>
    <col min="2295" max="2295" width="8.85546875" style="278" customWidth="1"/>
    <col min="2296" max="2296" width="6.42578125" style="278" customWidth="1"/>
    <col min="2297" max="2297" width="10.42578125" style="278" customWidth="1"/>
    <col min="2298" max="2298" width="11.7109375" style="278" customWidth="1"/>
    <col min="2299" max="2299" width="5.5703125" style="278" customWidth="1"/>
    <col min="2300" max="2300" width="6.85546875" style="278" customWidth="1"/>
    <col min="2301" max="2301" width="7.7109375" style="278" bestFit="1" customWidth="1"/>
    <col min="2302" max="2302" width="9.140625" style="278" customWidth="1"/>
    <col min="2303" max="2546" width="11.42578125" style="278"/>
    <col min="2547" max="2547" width="5.7109375" style="278" customWidth="1"/>
    <col min="2548" max="2548" width="14.140625" style="278" customWidth="1"/>
    <col min="2549" max="2549" width="15.42578125" style="278" customWidth="1"/>
    <col min="2550" max="2550" width="11.85546875" style="278" customWidth="1"/>
    <col min="2551" max="2551" width="8.85546875" style="278" customWidth="1"/>
    <col min="2552" max="2552" width="6.42578125" style="278" customWidth="1"/>
    <col min="2553" max="2553" width="10.42578125" style="278" customWidth="1"/>
    <col min="2554" max="2554" width="11.7109375" style="278" customWidth="1"/>
    <col min="2555" max="2555" width="5.5703125" style="278" customWidth="1"/>
    <col min="2556" max="2556" width="6.85546875" style="278" customWidth="1"/>
    <col min="2557" max="2557" width="7.7109375" style="278" bestFit="1" customWidth="1"/>
    <col min="2558" max="2558" width="9.140625" style="278" customWidth="1"/>
    <col min="2559" max="2802" width="11.42578125" style="278"/>
    <col min="2803" max="2803" width="5.7109375" style="278" customWidth="1"/>
    <col min="2804" max="2804" width="14.140625" style="278" customWidth="1"/>
    <col min="2805" max="2805" width="15.42578125" style="278" customWidth="1"/>
    <col min="2806" max="2806" width="11.85546875" style="278" customWidth="1"/>
    <col min="2807" max="2807" width="8.85546875" style="278" customWidth="1"/>
    <col min="2808" max="2808" width="6.42578125" style="278" customWidth="1"/>
    <col min="2809" max="2809" width="10.42578125" style="278" customWidth="1"/>
    <col min="2810" max="2810" width="11.7109375" style="278" customWidth="1"/>
    <col min="2811" max="2811" width="5.5703125" style="278" customWidth="1"/>
    <col min="2812" max="2812" width="6.85546875" style="278" customWidth="1"/>
    <col min="2813" max="2813" width="7.7109375" style="278" bestFit="1" customWidth="1"/>
    <col min="2814" max="2814" width="9.140625" style="278" customWidth="1"/>
    <col min="2815" max="3058" width="11.42578125" style="278"/>
    <col min="3059" max="3059" width="5.7109375" style="278" customWidth="1"/>
    <col min="3060" max="3060" width="14.140625" style="278" customWidth="1"/>
    <col min="3061" max="3061" width="15.42578125" style="278" customWidth="1"/>
    <col min="3062" max="3062" width="11.85546875" style="278" customWidth="1"/>
    <col min="3063" max="3063" width="8.85546875" style="278" customWidth="1"/>
    <col min="3064" max="3064" width="6.42578125" style="278" customWidth="1"/>
    <col min="3065" max="3065" width="10.42578125" style="278" customWidth="1"/>
    <col min="3066" max="3066" width="11.7109375" style="278" customWidth="1"/>
    <col min="3067" max="3067" width="5.5703125" style="278" customWidth="1"/>
    <col min="3068" max="3068" width="6.85546875" style="278" customWidth="1"/>
    <col min="3069" max="3069" width="7.7109375" style="278" bestFit="1" customWidth="1"/>
    <col min="3070" max="3070" width="9.140625" style="278" customWidth="1"/>
    <col min="3071" max="3314" width="11.42578125" style="278"/>
    <col min="3315" max="3315" width="5.7109375" style="278" customWidth="1"/>
    <col min="3316" max="3316" width="14.140625" style="278" customWidth="1"/>
    <col min="3317" max="3317" width="15.42578125" style="278" customWidth="1"/>
    <col min="3318" max="3318" width="11.85546875" style="278" customWidth="1"/>
    <col min="3319" max="3319" width="8.85546875" style="278" customWidth="1"/>
    <col min="3320" max="3320" width="6.42578125" style="278" customWidth="1"/>
    <col min="3321" max="3321" width="10.42578125" style="278" customWidth="1"/>
    <col min="3322" max="3322" width="11.7109375" style="278" customWidth="1"/>
    <col min="3323" max="3323" width="5.5703125" style="278" customWidth="1"/>
    <col min="3324" max="3324" width="6.85546875" style="278" customWidth="1"/>
    <col min="3325" max="3325" width="7.7109375" style="278" bestFit="1" customWidth="1"/>
    <col min="3326" max="3326" width="9.140625" style="278" customWidth="1"/>
    <col min="3327" max="3570" width="11.42578125" style="278"/>
    <col min="3571" max="3571" width="5.7109375" style="278" customWidth="1"/>
    <col min="3572" max="3572" width="14.140625" style="278" customWidth="1"/>
    <col min="3573" max="3573" width="15.42578125" style="278" customWidth="1"/>
    <col min="3574" max="3574" width="11.85546875" style="278" customWidth="1"/>
    <col min="3575" max="3575" width="8.85546875" style="278" customWidth="1"/>
    <col min="3576" max="3576" width="6.42578125" style="278" customWidth="1"/>
    <col min="3577" max="3577" width="10.42578125" style="278" customWidth="1"/>
    <col min="3578" max="3578" width="11.7109375" style="278" customWidth="1"/>
    <col min="3579" max="3579" width="5.5703125" style="278" customWidth="1"/>
    <col min="3580" max="3580" width="6.85546875" style="278" customWidth="1"/>
    <col min="3581" max="3581" width="7.7109375" style="278" bestFit="1" customWidth="1"/>
    <col min="3582" max="3582" width="9.140625" style="278" customWidth="1"/>
    <col min="3583" max="3826" width="11.42578125" style="278"/>
    <col min="3827" max="3827" width="5.7109375" style="278" customWidth="1"/>
    <col min="3828" max="3828" width="14.140625" style="278" customWidth="1"/>
    <col min="3829" max="3829" width="15.42578125" style="278" customWidth="1"/>
    <col min="3830" max="3830" width="11.85546875" style="278" customWidth="1"/>
    <col min="3831" max="3831" width="8.85546875" style="278" customWidth="1"/>
    <col min="3832" max="3832" width="6.42578125" style="278" customWidth="1"/>
    <col min="3833" max="3833" width="10.42578125" style="278" customWidth="1"/>
    <col min="3834" max="3834" width="11.7109375" style="278" customWidth="1"/>
    <col min="3835" max="3835" width="5.5703125" style="278" customWidth="1"/>
    <col min="3836" max="3836" width="6.85546875" style="278" customWidth="1"/>
    <col min="3837" max="3837" width="7.7109375" style="278" bestFit="1" customWidth="1"/>
    <col min="3838" max="3838" width="9.140625" style="278" customWidth="1"/>
    <col min="3839" max="4082" width="11.42578125" style="278"/>
    <col min="4083" max="4083" width="5.7109375" style="278" customWidth="1"/>
    <col min="4084" max="4084" width="14.140625" style="278" customWidth="1"/>
    <col min="4085" max="4085" width="15.42578125" style="278" customWidth="1"/>
    <col min="4086" max="4086" width="11.85546875" style="278" customWidth="1"/>
    <col min="4087" max="4087" width="8.85546875" style="278" customWidth="1"/>
    <col min="4088" max="4088" width="6.42578125" style="278" customWidth="1"/>
    <col min="4089" max="4089" width="10.42578125" style="278" customWidth="1"/>
    <col min="4090" max="4090" width="11.7109375" style="278" customWidth="1"/>
    <col min="4091" max="4091" width="5.5703125" style="278" customWidth="1"/>
    <col min="4092" max="4092" width="6.85546875" style="278" customWidth="1"/>
    <col min="4093" max="4093" width="7.7109375" style="278" bestFit="1" customWidth="1"/>
    <col min="4094" max="4094" width="9.140625" style="278" customWidth="1"/>
    <col min="4095" max="4338" width="11.42578125" style="278"/>
    <col min="4339" max="4339" width="5.7109375" style="278" customWidth="1"/>
    <col min="4340" max="4340" width="14.140625" style="278" customWidth="1"/>
    <col min="4341" max="4341" width="15.42578125" style="278" customWidth="1"/>
    <col min="4342" max="4342" width="11.85546875" style="278" customWidth="1"/>
    <col min="4343" max="4343" width="8.85546875" style="278" customWidth="1"/>
    <col min="4344" max="4344" width="6.42578125" style="278" customWidth="1"/>
    <col min="4345" max="4345" width="10.42578125" style="278" customWidth="1"/>
    <col min="4346" max="4346" width="11.7109375" style="278" customWidth="1"/>
    <col min="4347" max="4347" width="5.5703125" style="278" customWidth="1"/>
    <col min="4348" max="4348" width="6.85546875" style="278" customWidth="1"/>
    <col min="4349" max="4349" width="7.7109375" style="278" bestFit="1" customWidth="1"/>
    <col min="4350" max="4350" width="9.140625" style="278" customWidth="1"/>
    <col min="4351" max="4594" width="11.42578125" style="278"/>
    <col min="4595" max="4595" width="5.7109375" style="278" customWidth="1"/>
    <col min="4596" max="4596" width="14.140625" style="278" customWidth="1"/>
    <col min="4597" max="4597" width="15.42578125" style="278" customWidth="1"/>
    <col min="4598" max="4598" width="11.85546875" style="278" customWidth="1"/>
    <col min="4599" max="4599" width="8.85546875" style="278" customWidth="1"/>
    <col min="4600" max="4600" width="6.42578125" style="278" customWidth="1"/>
    <col min="4601" max="4601" width="10.42578125" style="278" customWidth="1"/>
    <col min="4602" max="4602" width="11.7109375" style="278" customWidth="1"/>
    <col min="4603" max="4603" width="5.5703125" style="278" customWidth="1"/>
    <col min="4604" max="4604" width="6.85546875" style="278" customWidth="1"/>
    <col min="4605" max="4605" width="7.7109375" style="278" bestFit="1" customWidth="1"/>
    <col min="4606" max="4606" width="9.140625" style="278" customWidth="1"/>
    <col min="4607" max="4850" width="11.42578125" style="278"/>
    <col min="4851" max="4851" width="5.7109375" style="278" customWidth="1"/>
    <col min="4852" max="4852" width="14.140625" style="278" customWidth="1"/>
    <col min="4853" max="4853" width="15.42578125" style="278" customWidth="1"/>
    <col min="4854" max="4854" width="11.85546875" style="278" customWidth="1"/>
    <col min="4855" max="4855" width="8.85546875" style="278" customWidth="1"/>
    <col min="4856" max="4856" width="6.42578125" style="278" customWidth="1"/>
    <col min="4857" max="4857" width="10.42578125" style="278" customWidth="1"/>
    <col min="4858" max="4858" width="11.7109375" style="278" customWidth="1"/>
    <col min="4859" max="4859" width="5.5703125" style="278" customWidth="1"/>
    <col min="4860" max="4860" width="6.85546875" style="278" customWidth="1"/>
    <col min="4861" max="4861" width="7.7109375" style="278" bestFit="1" customWidth="1"/>
    <col min="4862" max="4862" width="9.140625" style="278" customWidth="1"/>
    <col min="4863" max="5106" width="11.42578125" style="278"/>
    <col min="5107" max="5107" width="5.7109375" style="278" customWidth="1"/>
    <col min="5108" max="5108" width="14.140625" style="278" customWidth="1"/>
    <col min="5109" max="5109" width="15.42578125" style="278" customWidth="1"/>
    <col min="5110" max="5110" width="11.85546875" style="278" customWidth="1"/>
    <col min="5111" max="5111" width="8.85546875" style="278" customWidth="1"/>
    <col min="5112" max="5112" width="6.42578125" style="278" customWidth="1"/>
    <col min="5113" max="5113" width="10.42578125" style="278" customWidth="1"/>
    <col min="5114" max="5114" width="11.7109375" style="278" customWidth="1"/>
    <col min="5115" max="5115" width="5.5703125" style="278" customWidth="1"/>
    <col min="5116" max="5116" width="6.85546875" style="278" customWidth="1"/>
    <col min="5117" max="5117" width="7.7109375" style="278" bestFit="1" customWidth="1"/>
    <col min="5118" max="5118" width="9.140625" style="278" customWidth="1"/>
    <col min="5119" max="5362" width="11.42578125" style="278"/>
    <col min="5363" max="5363" width="5.7109375" style="278" customWidth="1"/>
    <col min="5364" max="5364" width="14.140625" style="278" customWidth="1"/>
    <col min="5365" max="5365" width="15.42578125" style="278" customWidth="1"/>
    <col min="5366" max="5366" width="11.85546875" style="278" customWidth="1"/>
    <col min="5367" max="5367" width="8.85546875" style="278" customWidth="1"/>
    <col min="5368" max="5368" width="6.42578125" style="278" customWidth="1"/>
    <col min="5369" max="5369" width="10.42578125" style="278" customWidth="1"/>
    <col min="5370" max="5370" width="11.7109375" style="278" customWidth="1"/>
    <col min="5371" max="5371" width="5.5703125" style="278" customWidth="1"/>
    <col min="5372" max="5372" width="6.85546875" style="278" customWidth="1"/>
    <col min="5373" max="5373" width="7.7109375" style="278" bestFit="1" customWidth="1"/>
    <col min="5374" max="5374" width="9.140625" style="278" customWidth="1"/>
    <col min="5375" max="5618" width="11.42578125" style="278"/>
    <col min="5619" max="5619" width="5.7109375" style="278" customWidth="1"/>
    <col min="5620" max="5620" width="14.140625" style="278" customWidth="1"/>
    <col min="5621" max="5621" width="15.42578125" style="278" customWidth="1"/>
    <col min="5622" max="5622" width="11.85546875" style="278" customWidth="1"/>
    <col min="5623" max="5623" width="8.85546875" style="278" customWidth="1"/>
    <col min="5624" max="5624" width="6.42578125" style="278" customWidth="1"/>
    <col min="5625" max="5625" width="10.42578125" style="278" customWidth="1"/>
    <col min="5626" max="5626" width="11.7109375" style="278" customWidth="1"/>
    <col min="5627" max="5627" width="5.5703125" style="278" customWidth="1"/>
    <col min="5628" max="5628" width="6.85546875" style="278" customWidth="1"/>
    <col min="5629" max="5629" width="7.7109375" style="278" bestFit="1" customWidth="1"/>
    <col min="5630" max="5630" width="9.140625" style="278" customWidth="1"/>
    <col min="5631" max="5874" width="11.42578125" style="278"/>
    <col min="5875" max="5875" width="5.7109375" style="278" customWidth="1"/>
    <col min="5876" max="5876" width="14.140625" style="278" customWidth="1"/>
    <col min="5877" max="5877" width="15.42578125" style="278" customWidth="1"/>
    <col min="5878" max="5878" width="11.85546875" style="278" customWidth="1"/>
    <col min="5879" max="5879" width="8.85546875" style="278" customWidth="1"/>
    <col min="5880" max="5880" width="6.42578125" style="278" customWidth="1"/>
    <col min="5881" max="5881" width="10.42578125" style="278" customWidth="1"/>
    <col min="5882" max="5882" width="11.7109375" style="278" customWidth="1"/>
    <col min="5883" max="5883" width="5.5703125" style="278" customWidth="1"/>
    <col min="5884" max="5884" width="6.85546875" style="278" customWidth="1"/>
    <col min="5885" max="5885" width="7.7109375" style="278" bestFit="1" customWidth="1"/>
    <col min="5886" max="5886" width="9.140625" style="278" customWidth="1"/>
    <col min="5887" max="6130" width="11.42578125" style="278"/>
    <col min="6131" max="6131" width="5.7109375" style="278" customWidth="1"/>
    <col min="6132" max="6132" width="14.140625" style="278" customWidth="1"/>
    <col min="6133" max="6133" width="15.42578125" style="278" customWidth="1"/>
    <col min="6134" max="6134" width="11.85546875" style="278" customWidth="1"/>
    <col min="6135" max="6135" width="8.85546875" style="278" customWidth="1"/>
    <col min="6136" max="6136" width="6.42578125" style="278" customWidth="1"/>
    <col min="6137" max="6137" width="10.42578125" style="278" customWidth="1"/>
    <col min="6138" max="6138" width="11.7109375" style="278" customWidth="1"/>
    <col min="6139" max="6139" width="5.5703125" style="278" customWidth="1"/>
    <col min="6140" max="6140" width="6.85546875" style="278" customWidth="1"/>
    <col min="6141" max="6141" width="7.7109375" style="278" bestFit="1" customWidth="1"/>
    <col min="6142" max="6142" width="9.140625" style="278" customWidth="1"/>
    <col min="6143" max="6386" width="11.42578125" style="278"/>
    <col min="6387" max="6387" width="5.7109375" style="278" customWidth="1"/>
    <col min="6388" max="6388" width="14.140625" style="278" customWidth="1"/>
    <col min="6389" max="6389" width="15.42578125" style="278" customWidth="1"/>
    <col min="6390" max="6390" width="11.85546875" style="278" customWidth="1"/>
    <col min="6391" max="6391" width="8.85546875" style="278" customWidth="1"/>
    <col min="6392" max="6392" width="6.42578125" style="278" customWidth="1"/>
    <col min="6393" max="6393" width="10.42578125" style="278" customWidth="1"/>
    <col min="6394" max="6394" width="11.7109375" style="278" customWidth="1"/>
    <col min="6395" max="6395" width="5.5703125" style="278" customWidth="1"/>
    <col min="6396" max="6396" width="6.85546875" style="278" customWidth="1"/>
    <col min="6397" max="6397" width="7.7109375" style="278" bestFit="1" customWidth="1"/>
    <col min="6398" max="6398" width="9.140625" style="278" customWidth="1"/>
    <col min="6399" max="6642" width="11.42578125" style="278"/>
    <col min="6643" max="6643" width="5.7109375" style="278" customWidth="1"/>
    <col min="6644" max="6644" width="14.140625" style="278" customWidth="1"/>
    <col min="6645" max="6645" width="15.42578125" style="278" customWidth="1"/>
    <col min="6646" max="6646" width="11.85546875" style="278" customWidth="1"/>
    <col min="6647" max="6647" width="8.85546875" style="278" customWidth="1"/>
    <col min="6648" max="6648" width="6.42578125" style="278" customWidth="1"/>
    <col min="6649" max="6649" width="10.42578125" style="278" customWidth="1"/>
    <col min="6650" max="6650" width="11.7109375" style="278" customWidth="1"/>
    <col min="6651" max="6651" width="5.5703125" style="278" customWidth="1"/>
    <col min="6652" max="6652" width="6.85546875" style="278" customWidth="1"/>
    <col min="6653" max="6653" width="7.7109375" style="278" bestFit="1" customWidth="1"/>
    <col min="6654" max="6654" width="9.140625" style="278" customWidth="1"/>
    <col min="6655" max="6898" width="11.42578125" style="278"/>
    <col min="6899" max="6899" width="5.7109375" style="278" customWidth="1"/>
    <col min="6900" max="6900" width="14.140625" style="278" customWidth="1"/>
    <col min="6901" max="6901" width="15.42578125" style="278" customWidth="1"/>
    <col min="6902" max="6902" width="11.85546875" style="278" customWidth="1"/>
    <col min="6903" max="6903" width="8.85546875" style="278" customWidth="1"/>
    <col min="6904" max="6904" width="6.42578125" style="278" customWidth="1"/>
    <col min="6905" max="6905" width="10.42578125" style="278" customWidth="1"/>
    <col min="6906" max="6906" width="11.7109375" style="278" customWidth="1"/>
    <col min="6907" max="6907" width="5.5703125" style="278" customWidth="1"/>
    <col min="6908" max="6908" width="6.85546875" style="278" customWidth="1"/>
    <col min="6909" max="6909" width="7.7109375" style="278" bestFit="1" customWidth="1"/>
    <col min="6910" max="6910" width="9.140625" style="278" customWidth="1"/>
    <col min="6911" max="7154" width="11.42578125" style="278"/>
    <col min="7155" max="7155" width="5.7109375" style="278" customWidth="1"/>
    <col min="7156" max="7156" width="14.140625" style="278" customWidth="1"/>
    <col min="7157" max="7157" width="15.42578125" style="278" customWidth="1"/>
    <col min="7158" max="7158" width="11.85546875" style="278" customWidth="1"/>
    <col min="7159" max="7159" width="8.85546875" style="278" customWidth="1"/>
    <col min="7160" max="7160" width="6.42578125" style="278" customWidth="1"/>
    <col min="7161" max="7161" width="10.42578125" style="278" customWidth="1"/>
    <col min="7162" max="7162" width="11.7109375" style="278" customWidth="1"/>
    <col min="7163" max="7163" width="5.5703125" style="278" customWidth="1"/>
    <col min="7164" max="7164" width="6.85546875" style="278" customWidth="1"/>
    <col min="7165" max="7165" width="7.7109375" style="278" bestFit="1" customWidth="1"/>
    <col min="7166" max="7166" width="9.140625" style="278" customWidth="1"/>
    <col min="7167" max="7410" width="11.42578125" style="278"/>
    <col min="7411" max="7411" width="5.7109375" style="278" customWidth="1"/>
    <col min="7412" max="7412" width="14.140625" style="278" customWidth="1"/>
    <col min="7413" max="7413" width="15.42578125" style="278" customWidth="1"/>
    <col min="7414" max="7414" width="11.85546875" style="278" customWidth="1"/>
    <col min="7415" max="7415" width="8.85546875" style="278" customWidth="1"/>
    <col min="7416" max="7416" width="6.42578125" style="278" customWidth="1"/>
    <col min="7417" max="7417" width="10.42578125" style="278" customWidth="1"/>
    <col min="7418" max="7418" width="11.7109375" style="278" customWidth="1"/>
    <col min="7419" max="7419" width="5.5703125" style="278" customWidth="1"/>
    <col min="7420" max="7420" width="6.85546875" style="278" customWidth="1"/>
    <col min="7421" max="7421" width="7.7109375" style="278" bestFit="1" customWidth="1"/>
    <col min="7422" max="7422" width="9.140625" style="278" customWidth="1"/>
    <col min="7423" max="7666" width="11.42578125" style="278"/>
    <col min="7667" max="7667" width="5.7109375" style="278" customWidth="1"/>
    <col min="7668" max="7668" width="14.140625" style="278" customWidth="1"/>
    <col min="7669" max="7669" width="15.42578125" style="278" customWidth="1"/>
    <col min="7670" max="7670" width="11.85546875" style="278" customWidth="1"/>
    <col min="7671" max="7671" width="8.85546875" style="278" customWidth="1"/>
    <col min="7672" max="7672" width="6.42578125" style="278" customWidth="1"/>
    <col min="7673" max="7673" width="10.42578125" style="278" customWidth="1"/>
    <col min="7674" max="7674" width="11.7109375" style="278" customWidth="1"/>
    <col min="7675" max="7675" width="5.5703125" style="278" customWidth="1"/>
    <col min="7676" max="7676" width="6.85546875" style="278" customWidth="1"/>
    <col min="7677" max="7677" width="7.7109375" style="278" bestFit="1" customWidth="1"/>
    <col min="7678" max="7678" width="9.140625" style="278" customWidth="1"/>
    <col min="7679" max="7922" width="11.42578125" style="278"/>
    <col min="7923" max="7923" width="5.7109375" style="278" customWidth="1"/>
    <col min="7924" max="7924" width="14.140625" style="278" customWidth="1"/>
    <col min="7925" max="7925" width="15.42578125" style="278" customWidth="1"/>
    <col min="7926" max="7926" width="11.85546875" style="278" customWidth="1"/>
    <col min="7927" max="7927" width="8.85546875" style="278" customWidth="1"/>
    <col min="7928" max="7928" width="6.42578125" style="278" customWidth="1"/>
    <col min="7929" max="7929" width="10.42578125" style="278" customWidth="1"/>
    <col min="7930" max="7930" width="11.7109375" style="278" customWidth="1"/>
    <col min="7931" max="7931" width="5.5703125" style="278" customWidth="1"/>
    <col min="7932" max="7932" width="6.85546875" style="278" customWidth="1"/>
    <col min="7933" max="7933" width="7.7109375" style="278" bestFit="1" customWidth="1"/>
    <col min="7934" max="7934" width="9.140625" style="278" customWidth="1"/>
    <col min="7935" max="8178" width="11.42578125" style="278"/>
    <col min="8179" max="8179" width="5.7109375" style="278" customWidth="1"/>
    <col min="8180" max="8180" width="14.140625" style="278" customWidth="1"/>
    <col min="8181" max="8181" width="15.42578125" style="278" customWidth="1"/>
    <col min="8182" max="8182" width="11.85546875" style="278" customWidth="1"/>
    <col min="8183" max="8183" width="8.85546875" style="278" customWidth="1"/>
    <col min="8184" max="8184" width="6.42578125" style="278" customWidth="1"/>
    <col min="8185" max="8185" width="10.42578125" style="278" customWidth="1"/>
    <col min="8186" max="8186" width="11.7109375" style="278" customWidth="1"/>
    <col min="8187" max="8187" width="5.5703125" style="278" customWidth="1"/>
    <col min="8188" max="8188" width="6.85546875" style="278" customWidth="1"/>
    <col min="8189" max="8189" width="7.7109375" style="278" bestFit="1" customWidth="1"/>
    <col min="8190" max="8190" width="9.140625" style="278" customWidth="1"/>
    <col min="8191" max="8434" width="11.42578125" style="278"/>
    <col min="8435" max="8435" width="5.7109375" style="278" customWidth="1"/>
    <col min="8436" max="8436" width="14.140625" style="278" customWidth="1"/>
    <col min="8437" max="8437" width="15.42578125" style="278" customWidth="1"/>
    <col min="8438" max="8438" width="11.85546875" style="278" customWidth="1"/>
    <col min="8439" max="8439" width="8.85546875" style="278" customWidth="1"/>
    <col min="8440" max="8440" width="6.42578125" style="278" customWidth="1"/>
    <col min="8441" max="8441" width="10.42578125" style="278" customWidth="1"/>
    <col min="8442" max="8442" width="11.7109375" style="278" customWidth="1"/>
    <col min="8443" max="8443" width="5.5703125" style="278" customWidth="1"/>
    <col min="8444" max="8444" width="6.85546875" style="278" customWidth="1"/>
    <col min="8445" max="8445" width="7.7109375" style="278" bestFit="1" customWidth="1"/>
    <col min="8446" max="8446" width="9.140625" style="278" customWidth="1"/>
    <col min="8447" max="8690" width="11.42578125" style="278"/>
    <col min="8691" max="8691" width="5.7109375" style="278" customWidth="1"/>
    <col min="8692" max="8692" width="14.140625" style="278" customWidth="1"/>
    <col min="8693" max="8693" width="15.42578125" style="278" customWidth="1"/>
    <col min="8694" max="8694" width="11.85546875" style="278" customWidth="1"/>
    <col min="8695" max="8695" width="8.85546875" style="278" customWidth="1"/>
    <col min="8696" max="8696" width="6.42578125" style="278" customWidth="1"/>
    <col min="8697" max="8697" width="10.42578125" style="278" customWidth="1"/>
    <col min="8698" max="8698" width="11.7109375" style="278" customWidth="1"/>
    <col min="8699" max="8699" width="5.5703125" style="278" customWidth="1"/>
    <col min="8700" max="8700" width="6.85546875" style="278" customWidth="1"/>
    <col min="8701" max="8701" width="7.7109375" style="278" bestFit="1" customWidth="1"/>
    <col min="8702" max="8702" width="9.140625" style="278" customWidth="1"/>
    <col min="8703" max="8946" width="11.42578125" style="278"/>
    <col min="8947" max="8947" width="5.7109375" style="278" customWidth="1"/>
    <col min="8948" max="8948" width="14.140625" style="278" customWidth="1"/>
    <col min="8949" max="8949" width="15.42578125" style="278" customWidth="1"/>
    <col min="8950" max="8950" width="11.85546875" style="278" customWidth="1"/>
    <col min="8951" max="8951" width="8.85546875" style="278" customWidth="1"/>
    <col min="8952" max="8952" width="6.42578125" style="278" customWidth="1"/>
    <col min="8953" max="8953" width="10.42578125" style="278" customWidth="1"/>
    <col min="8954" max="8954" width="11.7109375" style="278" customWidth="1"/>
    <col min="8955" max="8955" width="5.5703125" style="278" customWidth="1"/>
    <col min="8956" max="8956" width="6.85546875" style="278" customWidth="1"/>
    <col min="8957" max="8957" width="7.7109375" style="278" bestFit="1" customWidth="1"/>
    <col min="8958" max="8958" width="9.140625" style="278" customWidth="1"/>
    <col min="8959" max="9202" width="11.42578125" style="278"/>
    <col min="9203" max="9203" width="5.7109375" style="278" customWidth="1"/>
    <col min="9204" max="9204" width="14.140625" style="278" customWidth="1"/>
    <col min="9205" max="9205" width="15.42578125" style="278" customWidth="1"/>
    <col min="9206" max="9206" width="11.85546875" style="278" customWidth="1"/>
    <col min="9207" max="9207" width="8.85546875" style="278" customWidth="1"/>
    <col min="9208" max="9208" width="6.42578125" style="278" customWidth="1"/>
    <col min="9209" max="9209" width="10.42578125" style="278" customWidth="1"/>
    <col min="9210" max="9210" width="11.7109375" style="278" customWidth="1"/>
    <col min="9211" max="9211" width="5.5703125" style="278" customWidth="1"/>
    <col min="9212" max="9212" width="6.85546875" style="278" customWidth="1"/>
    <col min="9213" max="9213" width="7.7109375" style="278" bestFit="1" customWidth="1"/>
    <col min="9214" max="9214" width="9.140625" style="278" customWidth="1"/>
    <col min="9215" max="9458" width="11.42578125" style="278"/>
    <col min="9459" max="9459" width="5.7109375" style="278" customWidth="1"/>
    <col min="9460" max="9460" width="14.140625" style="278" customWidth="1"/>
    <col min="9461" max="9461" width="15.42578125" style="278" customWidth="1"/>
    <col min="9462" max="9462" width="11.85546875" style="278" customWidth="1"/>
    <col min="9463" max="9463" width="8.85546875" style="278" customWidth="1"/>
    <col min="9464" max="9464" width="6.42578125" style="278" customWidth="1"/>
    <col min="9465" max="9465" width="10.42578125" style="278" customWidth="1"/>
    <col min="9466" max="9466" width="11.7109375" style="278" customWidth="1"/>
    <col min="9467" max="9467" width="5.5703125" style="278" customWidth="1"/>
    <col min="9468" max="9468" width="6.85546875" style="278" customWidth="1"/>
    <col min="9469" max="9469" width="7.7109375" style="278" bestFit="1" customWidth="1"/>
    <col min="9470" max="9470" width="9.140625" style="278" customWidth="1"/>
    <col min="9471" max="9714" width="11.42578125" style="278"/>
    <col min="9715" max="9715" width="5.7109375" style="278" customWidth="1"/>
    <col min="9716" max="9716" width="14.140625" style="278" customWidth="1"/>
    <col min="9717" max="9717" width="15.42578125" style="278" customWidth="1"/>
    <col min="9718" max="9718" width="11.85546875" style="278" customWidth="1"/>
    <col min="9719" max="9719" width="8.85546875" style="278" customWidth="1"/>
    <col min="9720" max="9720" width="6.42578125" style="278" customWidth="1"/>
    <col min="9721" max="9721" width="10.42578125" style="278" customWidth="1"/>
    <col min="9722" max="9722" width="11.7109375" style="278" customWidth="1"/>
    <col min="9723" max="9723" width="5.5703125" style="278" customWidth="1"/>
    <col min="9724" max="9724" width="6.85546875" style="278" customWidth="1"/>
    <col min="9725" max="9725" width="7.7109375" style="278" bestFit="1" customWidth="1"/>
    <col min="9726" max="9726" width="9.140625" style="278" customWidth="1"/>
    <col min="9727" max="9970" width="11.42578125" style="278"/>
    <col min="9971" max="9971" width="5.7109375" style="278" customWidth="1"/>
    <col min="9972" max="9972" width="14.140625" style="278" customWidth="1"/>
    <col min="9973" max="9973" width="15.42578125" style="278" customWidth="1"/>
    <col min="9974" max="9974" width="11.85546875" style="278" customWidth="1"/>
    <col min="9975" max="9975" width="8.85546875" style="278" customWidth="1"/>
    <col min="9976" max="9976" width="6.42578125" style="278" customWidth="1"/>
    <col min="9977" max="9977" width="10.42578125" style="278" customWidth="1"/>
    <col min="9978" max="9978" width="11.7109375" style="278" customWidth="1"/>
    <col min="9979" max="9979" width="5.5703125" style="278" customWidth="1"/>
    <col min="9980" max="9980" width="6.85546875" style="278" customWidth="1"/>
    <col min="9981" max="9981" width="7.7109375" style="278" bestFit="1" customWidth="1"/>
    <col min="9982" max="9982" width="9.140625" style="278" customWidth="1"/>
    <col min="9983" max="10226" width="11.42578125" style="278"/>
    <col min="10227" max="10227" width="5.7109375" style="278" customWidth="1"/>
    <col min="10228" max="10228" width="14.140625" style="278" customWidth="1"/>
    <col min="10229" max="10229" width="15.42578125" style="278" customWidth="1"/>
    <col min="10230" max="10230" width="11.85546875" style="278" customWidth="1"/>
    <col min="10231" max="10231" width="8.85546875" style="278" customWidth="1"/>
    <col min="10232" max="10232" width="6.42578125" style="278" customWidth="1"/>
    <col min="10233" max="10233" width="10.42578125" style="278" customWidth="1"/>
    <col min="10234" max="10234" width="11.7109375" style="278" customWidth="1"/>
    <col min="10235" max="10235" width="5.5703125" style="278" customWidth="1"/>
    <col min="10236" max="10236" width="6.85546875" style="278" customWidth="1"/>
    <col min="10237" max="10237" width="7.7109375" style="278" bestFit="1" customWidth="1"/>
    <col min="10238" max="10238" width="9.140625" style="278" customWidth="1"/>
    <col min="10239" max="10482" width="11.42578125" style="278"/>
    <col min="10483" max="10483" width="5.7109375" style="278" customWidth="1"/>
    <col min="10484" max="10484" width="14.140625" style="278" customWidth="1"/>
    <col min="10485" max="10485" width="15.42578125" style="278" customWidth="1"/>
    <col min="10486" max="10486" width="11.85546875" style="278" customWidth="1"/>
    <col min="10487" max="10487" width="8.85546875" style="278" customWidth="1"/>
    <col min="10488" max="10488" width="6.42578125" style="278" customWidth="1"/>
    <col min="10489" max="10489" width="10.42578125" style="278" customWidth="1"/>
    <col min="10490" max="10490" width="11.7109375" style="278" customWidth="1"/>
    <col min="10491" max="10491" width="5.5703125" style="278" customWidth="1"/>
    <col min="10492" max="10492" width="6.85546875" style="278" customWidth="1"/>
    <col min="10493" max="10493" width="7.7109375" style="278" bestFit="1" customWidth="1"/>
    <col min="10494" max="10494" width="9.140625" style="278" customWidth="1"/>
    <col min="10495" max="10738" width="11.42578125" style="278"/>
    <col min="10739" max="10739" width="5.7109375" style="278" customWidth="1"/>
    <col min="10740" max="10740" width="14.140625" style="278" customWidth="1"/>
    <col min="10741" max="10741" width="15.42578125" style="278" customWidth="1"/>
    <col min="10742" max="10742" width="11.85546875" style="278" customWidth="1"/>
    <col min="10743" max="10743" width="8.85546875" style="278" customWidth="1"/>
    <col min="10744" max="10744" width="6.42578125" style="278" customWidth="1"/>
    <col min="10745" max="10745" width="10.42578125" style="278" customWidth="1"/>
    <col min="10746" max="10746" width="11.7109375" style="278" customWidth="1"/>
    <col min="10747" max="10747" width="5.5703125" style="278" customWidth="1"/>
    <col min="10748" max="10748" width="6.85546875" style="278" customWidth="1"/>
    <col min="10749" max="10749" width="7.7109375" style="278" bestFit="1" customWidth="1"/>
    <col min="10750" max="10750" width="9.140625" style="278" customWidth="1"/>
    <col min="10751" max="10994" width="11.42578125" style="278"/>
    <col min="10995" max="10995" width="5.7109375" style="278" customWidth="1"/>
    <col min="10996" max="10996" width="14.140625" style="278" customWidth="1"/>
    <col min="10997" max="10997" width="15.42578125" style="278" customWidth="1"/>
    <col min="10998" max="10998" width="11.85546875" style="278" customWidth="1"/>
    <col min="10999" max="10999" width="8.85546875" style="278" customWidth="1"/>
    <col min="11000" max="11000" width="6.42578125" style="278" customWidth="1"/>
    <col min="11001" max="11001" width="10.42578125" style="278" customWidth="1"/>
    <col min="11002" max="11002" width="11.7109375" style="278" customWidth="1"/>
    <col min="11003" max="11003" width="5.5703125" style="278" customWidth="1"/>
    <col min="11004" max="11004" width="6.85546875" style="278" customWidth="1"/>
    <col min="11005" max="11005" width="7.7109375" style="278" bestFit="1" customWidth="1"/>
    <col min="11006" max="11006" width="9.140625" style="278" customWidth="1"/>
    <col min="11007" max="11250" width="11.42578125" style="278"/>
    <col min="11251" max="11251" width="5.7109375" style="278" customWidth="1"/>
    <col min="11252" max="11252" width="14.140625" style="278" customWidth="1"/>
    <col min="11253" max="11253" width="15.42578125" style="278" customWidth="1"/>
    <col min="11254" max="11254" width="11.85546875" style="278" customWidth="1"/>
    <col min="11255" max="11255" width="8.85546875" style="278" customWidth="1"/>
    <col min="11256" max="11256" width="6.42578125" style="278" customWidth="1"/>
    <col min="11257" max="11257" width="10.42578125" style="278" customWidth="1"/>
    <col min="11258" max="11258" width="11.7109375" style="278" customWidth="1"/>
    <col min="11259" max="11259" width="5.5703125" style="278" customWidth="1"/>
    <col min="11260" max="11260" width="6.85546875" style="278" customWidth="1"/>
    <col min="11261" max="11261" width="7.7109375" style="278" bestFit="1" customWidth="1"/>
    <col min="11262" max="11262" width="9.140625" style="278" customWidth="1"/>
    <col min="11263" max="11506" width="11.42578125" style="278"/>
    <col min="11507" max="11507" width="5.7109375" style="278" customWidth="1"/>
    <col min="11508" max="11508" width="14.140625" style="278" customWidth="1"/>
    <col min="11509" max="11509" width="15.42578125" style="278" customWidth="1"/>
    <col min="11510" max="11510" width="11.85546875" style="278" customWidth="1"/>
    <col min="11511" max="11511" width="8.85546875" style="278" customWidth="1"/>
    <col min="11512" max="11512" width="6.42578125" style="278" customWidth="1"/>
    <col min="11513" max="11513" width="10.42578125" style="278" customWidth="1"/>
    <col min="11514" max="11514" width="11.7109375" style="278" customWidth="1"/>
    <col min="11515" max="11515" width="5.5703125" style="278" customWidth="1"/>
    <col min="11516" max="11516" width="6.85546875" style="278" customWidth="1"/>
    <col min="11517" max="11517" width="7.7109375" style="278" bestFit="1" customWidth="1"/>
    <col min="11518" max="11518" width="9.140625" style="278" customWidth="1"/>
    <col min="11519" max="11762" width="11.42578125" style="278"/>
    <col min="11763" max="11763" width="5.7109375" style="278" customWidth="1"/>
    <col min="11764" max="11764" width="14.140625" style="278" customWidth="1"/>
    <col min="11765" max="11765" width="15.42578125" style="278" customWidth="1"/>
    <col min="11766" max="11766" width="11.85546875" style="278" customWidth="1"/>
    <col min="11767" max="11767" width="8.85546875" style="278" customWidth="1"/>
    <col min="11768" max="11768" width="6.42578125" style="278" customWidth="1"/>
    <col min="11769" max="11769" width="10.42578125" style="278" customWidth="1"/>
    <col min="11770" max="11770" width="11.7109375" style="278" customWidth="1"/>
    <col min="11771" max="11771" width="5.5703125" style="278" customWidth="1"/>
    <col min="11772" max="11772" width="6.85546875" style="278" customWidth="1"/>
    <col min="11773" max="11773" width="7.7109375" style="278" bestFit="1" customWidth="1"/>
    <col min="11774" max="11774" width="9.140625" style="278" customWidth="1"/>
    <col min="11775" max="12018" width="11.42578125" style="278"/>
    <col min="12019" max="12019" width="5.7109375" style="278" customWidth="1"/>
    <col min="12020" max="12020" width="14.140625" style="278" customWidth="1"/>
    <col min="12021" max="12021" width="15.42578125" style="278" customWidth="1"/>
    <col min="12022" max="12022" width="11.85546875" style="278" customWidth="1"/>
    <col min="12023" max="12023" width="8.85546875" style="278" customWidth="1"/>
    <col min="12024" max="12024" width="6.42578125" style="278" customWidth="1"/>
    <col min="12025" max="12025" width="10.42578125" style="278" customWidth="1"/>
    <col min="12026" max="12026" width="11.7109375" style="278" customWidth="1"/>
    <col min="12027" max="12027" width="5.5703125" style="278" customWidth="1"/>
    <col min="12028" max="12028" width="6.85546875" style="278" customWidth="1"/>
    <col min="12029" max="12029" width="7.7109375" style="278" bestFit="1" customWidth="1"/>
    <col min="12030" max="12030" width="9.140625" style="278" customWidth="1"/>
    <col min="12031" max="12274" width="11.42578125" style="278"/>
    <col min="12275" max="12275" width="5.7109375" style="278" customWidth="1"/>
    <col min="12276" max="12276" width="14.140625" style="278" customWidth="1"/>
    <col min="12277" max="12277" width="15.42578125" style="278" customWidth="1"/>
    <col min="12278" max="12278" width="11.85546875" style="278" customWidth="1"/>
    <col min="12279" max="12279" width="8.85546875" style="278" customWidth="1"/>
    <col min="12280" max="12280" width="6.42578125" style="278" customWidth="1"/>
    <col min="12281" max="12281" width="10.42578125" style="278" customWidth="1"/>
    <col min="12282" max="12282" width="11.7109375" style="278" customWidth="1"/>
    <col min="12283" max="12283" width="5.5703125" style="278" customWidth="1"/>
    <col min="12284" max="12284" width="6.85546875" style="278" customWidth="1"/>
    <col min="12285" max="12285" width="7.7109375" style="278" bestFit="1" customWidth="1"/>
    <col min="12286" max="12286" width="9.140625" style="278" customWidth="1"/>
    <col min="12287" max="12530" width="11.42578125" style="278"/>
    <col min="12531" max="12531" width="5.7109375" style="278" customWidth="1"/>
    <col min="12532" max="12532" width="14.140625" style="278" customWidth="1"/>
    <col min="12533" max="12533" width="15.42578125" style="278" customWidth="1"/>
    <col min="12534" max="12534" width="11.85546875" style="278" customWidth="1"/>
    <col min="12535" max="12535" width="8.85546875" style="278" customWidth="1"/>
    <col min="12536" max="12536" width="6.42578125" style="278" customWidth="1"/>
    <col min="12537" max="12537" width="10.42578125" style="278" customWidth="1"/>
    <col min="12538" max="12538" width="11.7109375" style="278" customWidth="1"/>
    <col min="12539" max="12539" width="5.5703125" style="278" customWidth="1"/>
    <col min="12540" max="12540" width="6.85546875" style="278" customWidth="1"/>
    <col min="12541" max="12541" width="7.7109375" style="278" bestFit="1" customWidth="1"/>
    <col min="12542" max="12542" width="9.140625" style="278" customWidth="1"/>
    <col min="12543" max="12786" width="11.42578125" style="278"/>
    <col min="12787" max="12787" width="5.7109375" style="278" customWidth="1"/>
    <col min="12788" max="12788" width="14.140625" style="278" customWidth="1"/>
    <col min="12789" max="12789" width="15.42578125" style="278" customWidth="1"/>
    <col min="12790" max="12790" width="11.85546875" style="278" customWidth="1"/>
    <col min="12791" max="12791" width="8.85546875" style="278" customWidth="1"/>
    <col min="12792" max="12792" width="6.42578125" style="278" customWidth="1"/>
    <col min="12793" max="12793" width="10.42578125" style="278" customWidth="1"/>
    <col min="12794" max="12794" width="11.7109375" style="278" customWidth="1"/>
    <col min="12795" max="12795" width="5.5703125" style="278" customWidth="1"/>
    <col min="12796" max="12796" width="6.85546875" style="278" customWidth="1"/>
    <col min="12797" max="12797" width="7.7109375" style="278" bestFit="1" customWidth="1"/>
    <col min="12798" max="12798" width="9.140625" style="278" customWidth="1"/>
    <col min="12799" max="13042" width="11.42578125" style="278"/>
    <col min="13043" max="13043" width="5.7109375" style="278" customWidth="1"/>
    <col min="13044" max="13044" width="14.140625" style="278" customWidth="1"/>
    <col min="13045" max="13045" width="15.42578125" style="278" customWidth="1"/>
    <col min="13046" max="13046" width="11.85546875" style="278" customWidth="1"/>
    <col min="13047" max="13047" width="8.85546875" style="278" customWidth="1"/>
    <col min="13048" max="13048" width="6.42578125" style="278" customWidth="1"/>
    <col min="13049" max="13049" width="10.42578125" style="278" customWidth="1"/>
    <col min="13050" max="13050" width="11.7109375" style="278" customWidth="1"/>
    <col min="13051" max="13051" width="5.5703125" style="278" customWidth="1"/>
    <col min="13052" max="13052" width="6.85546875" style="278" customWidth="1"/>
    <col min="13053" max="13053" width="7.7109375" style="278" bestFit="1" customWidth="1"/>
    <col min="13054" max="13054" width="9.140625" style="278" customWidth="1"/>
    <col min="13055" max="13298" width="11.42578125" style="278"/>
    <col min="13299" max="13299" width="5.7109375" style="278" customWidth="1"/>
    <col min="13300" max="13300" width="14.140625" style="278" customWidth="1"/>
    <col min="13301" max="13301" width="15.42578125" style="278" customWidth="1"/>
    <col min="13302" max="13302" width="11.85546875" style="278" customWidth="1"/>
    <col min="13303" max="13303" width="8.85546875" style="278" customWidth="1"/>
    <col min="13304" max="13304" width="6.42578125" style="278" customWidth="1"/>
    <col min="13305" max="13305" width="10.42578125" style="278" customWidth="1"/>
    <col min="13306" max="13306" width="11.7109375" style="278" customWidth="1"/>
    <col min="13307" max="13307" width="5.5703125" style="278" customWidth="1"/>
    <col min="13308" max="13308" width="6.85546875" style="278" customWidth="1"/>
    <col min="13309" max="13309" width="7.7109375" style="278" bestFit="1" customWidth="1"/>
    <col min="13310" max="13310" width="9.140625" style="278" customWidth="1"/>
    <col min="13311" max="13554" width="11.42578125" style="278"/>
    <col min="13555" max="13555" width="5.7109375" style="278" customWidth="1"/>
    <col min="13556" max="13556" width="14.140625" style="278" customWidth="1"/>
    <col min="13557" max="13557" width="15.42578125" style="278" customWidth="1"/>
    <col min="13558" max="13558" width="11.85546875" style="278" customWidth="1"/>
    <col min="13559" max="13559" width="8.85546875" style="278" customWidth="1"/>
    <col min="13560" max="13560" width="6.42578125" style="278" customWidth="1"/>
    <col min="13561" max="13561" width="10.42578125" style="278" customWidth="1"/>
    <col min="13562" max="13562" width="11.7109375" style="278" customWidth="1"/>
    <col min="13563" max="13563" width="5.5703125" style="278" customWidth="1"/>
    <col min="13564" max="13564" width="6.85546875" style="278" customWidth="1"/>
    <col min="13565" max="13565" width="7.7109375" style="278" bestFit="1" customWidth="1"/>
    <col min="13566" max="13566" width="9.140625" style="278" customWidth="1"/>
    <col min="13567" max="13810" width="11.42578125" style="278"/>
    <col min="13811" max="13811" width="5.7109375" style="278" customWidth="1"/>
    <col min="13812" max="13812" width="14.140625" style="278" customWidth="1"/>
    <col min="13813" max="13813" width="15.42578125" style="278" customWidth="1"/>
    <col min="13814" max="13814" width="11.85546875" style="278" customWidth="1"/>
    <col min="13815" max="13815" width="8.85546875" style="278" customWidth="1"/>
    <col min="13816" max="13816" width="6.42578125" style="278" customWidth="1"/>
    <col min="13817" max="13817" width="10.42578125" style="278" customWidth="1"/>
    <col min="13818" max="13818" width="11.7109375" style="278" customWidth="1"/>
    <col min="13819" max="13819" width="5.5703125" style="278" customWidth="1"/>
    <col min="13820" max="13820" width="6.85546875" style="278" customWidth="1"/>
    <col min="13821" max="13821" width="7.7109375" style="278" bestFit="1" customWidth="1"/>
    <col min="13822" max="13822" width="9.140625" style="278" customWidth="1"/>
    <col min="13823" max="14066" width="11.42578125" style="278"/>
    <col min="14067" max="14067" width="5.7109375" style="278" customWidth="1"/>
    <col min="14068" max="14068" width="14.140625" style="278" customWidth="1"/>
    <col min="14069" max="14069" width="15.42578125" style="278" customWidth="1"/>
    <col min="14070" max="14070" width="11.85546875" style="278" customWidth="1"/>
    <col min="14071" max="14071" width="8.85546875" style="278" customWidth="1"/>
    <col min="14072" max="14072" width="6.42578125" style="278" customWidth="1"/>
    <col min="14073" max="14073" width="10.42578125" style="278" customWidth="1"/>
    <col min="14074" max="14074" width="11.7109375" style="278" customWidth="1"/>
    <col min="14075" max="14075" width="5.5703125" style="278" customWidth="1"/>
    <col min="14076" max="14076" width="6.85546875" style="278" customWidth="1"/>
    <col min="14077" max="14077" width="7.7109375" style="278" bestFit="1" customWidth="1"/>
    <col min="14078" max="14078" width="9.140625" style="278" customWidth="1"/>
    <col min="14079" max="14322" width="11.42578125" style="278"/>
    <col min="14323" max="14323" width="5.7109375" style="278" customWidth="1"/>
    <col min="14324" max="14324" width="14.140625" style="278" customWidth="1"/>
    <col min="14325" max="14325" width="15.42578125" style="278" customWidth="1"/>
    <col min="14326" max="14326" width="11.85546875" style="278" customWidth="1"/>
    <col min="14327" max="14327" width="8.85546875" style="278" customWidth="1"/>
    <col min="14328" max="14328" width="6.42578125" style="278" customWidth="1"/>
    <col min="14329" max="14329" width="10.42578125" style="278" customWidth="1"/>
    <col min="14330" max="14330" width="11.7109375" style="278" customWidth="1"/>
    <col min="14331" max="14331" width="5.5703125" style="278" customWidth="1"/>
    <col min="14332" max="14332" width="6.85546875" style="278" customWidth="1"/>
    <col min="14333" max="14333" width="7.7109375" style="278" bestFit="1" customWidth="1"/>
    <col min="14334" max="14334" width="9.140625" style="278" customWidth="1"/>
    <col min="14335" max="14578" width="11.42578125" style="278"/>
    <col min="14579" max="14579" width="5.7109375" style="278" customWidth="1"/>
    <col min="14580" max="14580" width="14.140625" style="278" customWidth="1"/>
    <col min="14581" max="14581" width="15.42578125" style="278" customWidth="1"/>
    <col min="14582" max="14582" width="11.85546875" style="278" customWidth="1"/>
    <col min="14583" max="14583" width="8.85546875" style="278" customWidth="1"/>
    <col min="14584" max="14584" width="6.42578125" style="278" customWidth="1"/>
    <col min="14585" max="14585" width="10.42578125" style="278" customWidth="1"/>
    <col min="14586" max="14586" width="11.7109375" style="278" customWidth="1"/>
    <col min="14587" max="14587" width="5.5703125" style="278" customWidth="1"/>
    <col min="14588" max="14588" width="6.85546875" style="278" customWidth="1"/>
    <col min="14589" max="14589" width="7.7109375" style="278" bestFit="1" customWidth="1"/>
    <col min="14590" max="14590" width="9.140625" style="278" customWidth="1"/>
    <col min="14591" max="14834" width="11.42578125" style="278"/>
    <col min="14835" max="14835" width="5.7109375" style="278" customWidth="1"/>
    <col min="14836" max="14836" width="14.140625" style="278" customWidth="1"/>
    <col min="14837" max="14837" width="15.42578125" style="278" customWidth="1"/>
    <col min="14838" max="14838" width="11.85546875" style="278" customWidth="1"/>
    <col min="14839" max="14839" width="8.85546875" style="278" customWidth="1"/>
    <col min="14840" max="14840" width="6.42578125" style="278" customWidth="1"/>
    <col min="14841" max="14841" width="10.42578125" style="278" customWidth="1"/>
    <col min="14842" max="14842" width="11.7109375" style="278" customWidth="1"/>
    <col min="14843" max="14843" width="5.5703125" style="278" customWidth="1"/>
    <col min="14844" max="14844" width="6.85546875" style="278" customWidth="1"/>
    <col min="14845" max="14845" width="7.7109375" style="278" bestFit="1" customWidth="1"/>
    <col min="14846" max="14846" width="9.140625" style="278" customWidth="1"/>
    <col min="14847" max="15090" width="11.42578125" style="278"/>
    <col min="15091" max="15091" width="5.7109375" style="278" customWidth="1"/>
    <col min="15092" max="15092" width="14.140625" style="278" customWidth="1"/>
    <col min="15093" max="15093" width="15.42578125" style="278" customWidth="1"/>
    <col min="15094" max="15094" width="11.85546875" style="278" customWidth="1"/>
    <col min="15095" max="15095" width="8.85546875" style="278" customWidth="1"/>
    <col min="15096" max="15096" width="6.42578125" style="278" customWidth="1"/>
    <col min="15097" max="15097" width="10.42578125" style="278" customWidth="1"/>
    <col min="15098" max="15098" width="11.7109375" style="278" customWidth="1"/>
    <col min="15099" max="15099" width="5.5703125" style="278" customWidth="1"/>
    <col min="15100" max="15100" width="6.85546875" style="278" customWidth="1"/>
    <col min="15101" max="15101" width="7.7109375" style="278" bestFit="1" customWidth="1"/>
    <col min="15102" max="15102" width="9.140625" style="278" customWidth="1"/>
    <col min="15103" max="15346" width="11.42578125" style="278"/>
    <col min="15347" max="15347" width="5.7109375" style="278" customWidth="1"/>
    <col min="15348" max="15348" width="14.140625" style="278" customWidth="1"/>
    <col min="15349" max="15349" width="15.42578125" style="278" customWidth="1"/>
    <col min="15350" max="15350" width="11.85546875" style="278" customWidth="1"/>
    <col min="15351" max="15351" width="8.85546875" style="278" customWidth="1"/>
    <col min="15352" max="15352" width="6.42578125" style="278" customWidth="1"/>
    <col min="15353" max="15353" width="10.42578125" style="278" customWidth="1"/>
    <col min="15354" max="15354" width="11.7109375" style="278" customWidth="1"/>
    <col min="15355" max="15355" width="5.5703125" style="278" customWidth="1"/>
    <col min="15356" max="15356" width="6.85546875" style="278" customWidth="1"/>
    <col min="15357" max="15357" width="7.7109375" style="278" bestFit="1" customWidth="1"/>
    <col min="15358" max="15358" width="9.140625" style="278" customWidth="1"/>
    <col min="15359" max="15602" width="11.42578125" style="278"/>
    <col min="15603" max="15603" width="5.7109375" style="278" customWidth="1"/>
    <col min="15604" max="15604" width="14.140625" style="278" customWidth="1"/>
    <col min="15605" max="15605" width="15.42578125" style="278" customWidth="1"/>
    <col min="15606" max="15606" width="11.85546875" style="278" customWidth="1"/>
    <col min="15607" max="15607" width="8.85546875" style="278" customWidth="1"/>
    <col min="15608" max="15608" width="6.42578125" style="278" customWidth="1"/>
    <col min="15609" max="15609" width="10.42578125" style="278" customWidth="1"/>
    <col min="15610" max="15610" width="11.7109375" style="278" customWidth="1"/>
    <col min="15611" max="15611" width="5.5703125" style="278" customWidth="1"/>
    <col min="15612" max="15612" width="6.85546875" style="278" customWidth="1"/>
    <col min="15613" max="15613" width="7.7109375" style="278" bestFit="1" customWidth="1"/>
    <col min="15614" max="15614" width="9.140625" style="278" customWidth="1"/>
    <col min="15615" max="15858" width="11.42578125" style="278"/>
    <col min="15859" max="15859" width="5.7109375" style="278" customWidth="1"/>
    <col min="15860" max="15860" width="14.140625" style="278" customWidth="1"/>
    <col min="15861" max="15861" width="15.42578125" style="278" customWidth="1"/>
    <col min="15862" max="15862" width="11.85546875" style="278" customWidth="1"/>
    <col min="15863" max="15863" width="8.85546875" style="278" customWidth="1"/>
    <col min="15864" max="15864" width="6.42578125" style="278" customWidth="1"/>
    <col min="15865" max="15865" width="10.42578125" style="278" customWidth="1"/>
    <col min="15866" max="15866" width="11.7109375" style="278" customWidth="1"/>
    <col min="15867" max="15867" width="5.5703125" style="278" customWidth="1"/>
    <col min="15868" max="15868" width="6.85546875" style="278" customWidth="1"/>
    <col min="15869" max="15869" width="7.7109375" style="278" bestFit="1" customWidth="1"/>
    <col min="15870" max="15870" width="9.140625" style="278" customWidth="1"/>
    <col min="15871" max="16114" width="11.42578125" style="278"/>
    <col min="16115" max="16115" width="5.7109375" style="278" customWidth="1"/>
    <col min="16116" max="16116" width="14.140625" style="278" customWidth="1"/>
    <col min="16117" max="16117" width="15.42578125" style="278" customWidth="1"/>
    <col min="16118" max="16118" width="11.85546875" style="278" customWidth="1"/>
    <col min="16119" max="16119" width="8.85546875" style="278" customWidth="1"/>
    <col min="16120" max="16120" width="6.42578125" style="278" customWidth="1"/>
    <col min="16121" max="16121" width="10.42578125" style="278" customWidth="1"/>
    <col min="16122" max="16122" width="11.7109375" style="278" customWidth="1"/>
    <col min="16123" max="16123" width="5.5703125" style="278" customWidth="1"/>
    <col min="16124" max="16124" width="6.85546875" style="278" customWidth="1"/>
    <col min="16125" max="16125" width="7.7109375" style="278" bestFit="1" customWidth="1"/>
    <col min="16126" max="16126" width="9.140625" style="278" customWidth="1"/>
    <col min="16127" max="16384" width="11.42578125" style="278"/>
  </cols>
  <sheetData>
    <row r="1" spans="1:11" ht="13.35" customHeight="1">
      <c r="A1" s="271" t="s">
        <v>18</v>
      </c>
      <c r="B1" s="272" t="s">
        <v>982</v>
      </c>
      <c r="C1" s="273"/>
      <c r="D1" s="274"/>
      <c r="E1" s="275"/>
      <c r="F1" s="276" t="str">
        <f>IF(COUNTA(H13:H20)&lt;&gt;COUNTIF(I13:I20,"&gt;0"),"Das Preisblatt ist nicht vollständig ausgefüllt!","")</f>
        <v>Das Preisblatt ist nicht vollständig ausgefüllt!</v>
      </c>
      <c r="G1" s="276"/>
      <c r="H1" s="277"/>
      <c r="I1" s="277"/>
    </row>
    <row r="2" spans="1:11">
      <c r="A2" s="279" t="s">
        <v>20</v>
      </c>
      <c r="B2" s="280" t="str">
        <f>KUNDE</f>
        <v>Zoo Leipzig GmbH</v>
      </c>
      <c r="C2" s="281"/>
      <c r="D2" s="14" t="s">
        <v>19</v>
      </c>
      <c r="E2" s="282" t="s">
        <v>7</v>
      </c>
      <c r="F2" s="107" t="s">
        <v>15</v>
      </c>
      <c r="G2" s="283" t="str">
        <f ca="1">LEFT(MID(CELL( "dateiname",C2), FIND("]", CELL("dateiname",C2))+5, 255),1)</f>
        <v>1</v>
      </c>
      <c r="H2" s="284" t="s">
        <v>13</v>
      </c>
      <c r="I2" s="285">
        <f>I21</f>
        <v>0</v>
      </c>
    </row>
    <row r="3" spans="1:11" ht="13.35" customHeight="1">
      <c r="A3" s="286"/>
      <c r="B3" s="287" t="s">
        <v>564</v>
      </c>
      <c r="C3" s="288"/>
      <c r="D3" s="26" t="s">
        <v>21</v>
      </c>
      <c r="E3" s="28">
        <f>DATUM</f>
        <v>46304</v>
      </c>
      <c r="F3" s="289" t="s">
        <v>59</v>
      </c>
      <c r="G3" s="290" t="str">
        <f ca="1">MID(CELL("dateiname",C2),FIND("]",CELL("dateiname",C2))+7,255)</f>
        <v>10 VM</v>
      </c>
      <c r="H3" s="289"/>
      <c r="I3" s="291"/>
    </row>
    <row r="4" spans="1:11" ht="13.35" customHeight="1">
      <c r="A4" s="286"/>
      <c r="B4" s="292" t="s">
        <v>127</v>
      </c>
      <c r="C4" s="293"/>
      <c r="D4" s="294"/>
      <c r="E4" s="295"/>
      <c r="F4" s="296"/>
      <c r="G4" s="296"/>
      <c r="H4" s="297"/>
      <c r="I4" s="298"/>
    </row>
    <row r="5" spans="1:11" ht="13.35" customHeight="1">
      <c r="A5" s="299"/>
      <c r="B5" s="300" t="s">
        <v>128</v>
      </c>
      <c r="C5" s="301"/>
      <c r="D5" s="302"/>
      <c r="E5" s="303"/>
      <c r="F5" s="304"/>
      <c r="G5" s="304"/>
      <c r="H5" s="305"/>
      <c r="I5" s="306"/>
    </row>
    <row r="6" spans="1:11" ht="4.9000000000000004" customHeight="1">
      <c r="A6" s="286"/>
      <c r="B6" s="307"/>
      <c r="C6" s="308"/>
      <c r="D6" s="309"/>
      <c r="E6" s="310"/>
      <c r="F6" s="311"/>
      <c r="G6" s="311"/>
      <c r="H6" s="312"/>
      <c r="I6" s="313"/>
    </row>
    <row r="7" spans="1:11" ht="13.35" customHeight="1">
      <c r="A7" s="314" t="s">
        <v>984</v>
      </c>
      <c r="B7" s="315"/>
      <c r="C7" s="316"/>
      <c r="D7" s="309"/>
      <c r="E7" s="310"/>
      <c r="F7" s="311"/>
      <c r="G7" s="311"/>
      <c r="H7" s="312"/>
      <c r="I7" s="317"/>
    </row>
    <row r="8" spans="1:11" ht="13.35" customHeight="1">
      <c r="A8" s="314" t="s">
        <v>985</v>
      </c>
      <c r="B8" s="315"/>
      <c r="C8" s="318"/>
      <c r="D8" s="309"/>
      <c r="E8" s="310"/>
      <c r="F8" s="311"/>
      <c r="G8" s="311"/>
      <c r="H8" s="312"/>
      <c r="I8" s="313"/>
    </row>
    <row r="9" spans="1:11" ht="13.35" customHeight="1">
      <c r="A9" s="314" t="s">
        <v>983</v>
      </c>
      <c r="B9" s="315"/>
      <c r="C9" s="318"/>
      <c r="D9" s="309"/>
      <c r="E9" s="310"/>
      <c r="F9" s="311"/>
      <c r="G9" s="311"/>
      <c r="H9" s="312"/>
      <c r="I9" s="313"/>
    </row>
    <row r="10" spans="1:11" ht="4.9000000000000004" customHeight="1">
      <c r="A10" s="286"/>
      <c r="B10" s="315"/>
      <c r="C10" s="318"/>
      <c r="D10" s="309"/>
      <c r="E10" s="310"/>
      <c r="F10" s="311"/>
      <c r="G10" s="311"/>
      <c r="H10" s="312"/>
      <c r="I10" s="313"/>
    </row>
    <row r="11" spans="1:11" s="324" customFormat="1" ht="26.65" customHeight="1">
      <c r="A11" s="319" t="s">
        <v>1</v>
      </c>
      <c r="B11" s="320" t="s">
        <v>929</v>
      </c>
      <c r="C11" s="898" t="s">
        <v>978</v>
      </c>
      <c r="D11" s="899"/>
      <c r="E11" s="900"/>
      <c r="F11" s="321" t="s">
        <v>70</v>
      </c>
      <c r="G11" s="321" t="s">
        <v>979</v>
      </c>
      <c r="H11" s="322" t="s">
        <v>1182</v>
      </c>
      <c r="I11" s="323" t="s">
        <v>930</v>
      </c>
      <c r="J11" s="278"/>
    </row>
    <row r="12" spans="1:11" s="331" customFormat="1" ht="12" customHeight="1">
      <c r="A12" s="325"/>
      <c r="B12" s="326"/>
      <c r="C12" s="327"/>
      <c r="D12" s="327"/>
      <c r="E12" s="327"/>
      <c r="F12" s="328"/>
      <c r="G12" s="327"/>
      <c r="H12" s="329"/>
      <c r="I12" s="330"/>
      <c r="J12" s="278"/>
      <c r="K12" s="324"/>
    </row>
    <row r="13" spans="1:11" ht="23.45" customHeight="1">
      <c r="A13" s="332">
        <v>1</v>
      </c>
      <c r="B13" s="333" t="s">
        <v>967</v>
      </c>
      <c r="C13" s="896" t="s">
        <v>966</v>
      </c>
      <c r="D13" s="897"/>
      <c r="E13" s="897"/>
      <c r="F13" s="334" t="s">
        <v>1183</v>
      </c>
      <c r="G13" s="335"/>
      <c r="H13" s="336">
        <v>250</v>
      </c>
      <c r="I13" s="337">
        <f>G13*H13</f>
        <v>0</v>
      </c>
      <c r="K13" s="324"/>
    </row>
    <row r="14" spans="1:11" ht="23.45" customHeight="1">
      <c r="A14" s="332">
        <v>2</v>
      </c>
      <c r="B14" s="333" t="s">
        <v>1195</v>
      </c>
      <c r="C14" s="896" t="s">
        <v>1190</v>
      </c>
      <c r="D14" s="897"/>
      <c r="E14" s="897"/>
      <c r="F14" s="334" t="s">
        <v>1184</v>
      </c>
      <c r="G14" s="335"/>
      <c r="H14" s="336">
        <v>25</v>
      </c>
      <c r="I14" s="337">
        <f t="shared" ref="I14:I19" si="0">G14*H14</f>
        <v>0</v>
      </c>
      <c r="K14" s="324"/>
    </row>
    <row r="15" spans="1:11" ht="23.45" customHeight="1">
      <c r="A15" s="332">
        <v>3</v>
      </c>
      <c r="B15" s="333" t="s">
        <v>1195</v>
      </c>
      <c r="C15" s="896" t="s">
        <v>1191</v>
      </c>
      <c r="D15" s="897"/>
      <c r="E15" s="897"/>
      <c r="F15" s="334" t="s">
        <v>1184</v>
      </c>
      <c r="G15" s="335"/>
      <c r="H15" s="336">
        <v>800</v>
      </c>
      <c r="I15" s="337">
        <f t="shared" si="0"/>
        <v>0</v>
      </c>
      <c r="K15" s="324"/>
    </row>
    <row r="16" spans="1:11" ht="23.45" customHeight="1">
      <c r="A16" s="332">
        <v>4</v>
      </c>
      <c r="B16" s="333" t="s">
        <v>980</v>
      </c>
      <c r="C16" s="896" t="s">
        <v>1192</v>
      </c>
      <c r="D16" s="897"/>
      <c r="E16" s="897"/>
      <c r="F16" s="334" t="s">
        <v>1185</v>
      </c>
      <c r="G16" s="335"/>
      <c r="H16" s="336">
        <v>20</v>
      </c>
      <c r="I16" s="337">
        <f t="shared" si="0"/>
        <v>0</v>
      </c>
      <c r="K16" s="324"/>
    </row>
    <row r="17" spans="1:11" ht="23.45" customHeight="1">
      <c r="A17" s="332">
        <v>5</v>
      </c>
      <c r="B17" s="333" t="s">
        <v>980</v>
      </c>
      <c r="C17" s="896" t="s">
        <v>1193</v>
      </c>
      <c r="D17" s="897"/>
      <c r="E17" s="897"/>
      <c r="F17" s="334" t="s">
        <v>1186</v>
      </c>
      <c r="G17" s="335"/>
      <c r="H17" s="336">
        <v>1000</v>
      </c>
      <c r="I17" s="337">
        <f t="shared" si="0"/>
        <v>0</v>
      </c>
      <c r="K17" s="324"/>
    </row>
    <row r="18" spans="1:11" ht="23.45" customHeight="1">
      <c r="A18" s="332">
        <v>6</v>
      </c>
      <c r="B18" s="333" t="s">
        <v>980</v>
      </c>
      <c r="C18" s="896" t="s">
        <v>1189</v>
      </c>
      <c r="D18" s="897"/>
      <c r="E18" s="897"/>
      <c r="F18" s="334" t="s">
        <v>1187</v>
      </c>
      <c r="G18" s="335"/>
      <c r="H18" s="336">
        <v>30</v>
      </c>
      <c r="I18" s="337">
        <f t="shared" si="0"/>
        <v>0</v>
      </c>
      <c r="K18" s="324"/>
    </row>
    <row r="19" spans="1:11" ht="23.45" customHeight="1">
      <c r="A19" s="332">
        <v>7</v>
      </c>
      <c r="B19" s="333" t="s">
        <v>980</v>
      </c>
      <c r="C19" s="896" t="s">
        <v>1188</v>
      </c>
      <c r="D19" s="897"/>
      <c r="E19" s="897"/>
      <c r="F19" s="334" t="s">
        <v>1187</v>
      </c>
      <c r="G19" s="335"/>
      <c r="H19" s="336">
        <v>70</v>
      </c>
      <c r="I19" s="337">
        <f t="shared" si="0"/>
        <v>0</v>
      </c>
      <c r="K19" s="324"/>
    </row>
    <row r="20" spans="1:11" ht="23.45" customHeight="1">
      <c r="A20" s="332">
        <v>8</v>
      </c>
      <c r="B20" s="333" t="s">
        <v>1194</v>
      </c>
      <c r="C20" s="896" t="s">
        <v>1248</v>
      </c>
      <c r="D20" s="897"/>
      <c r="E20" s="897"/>
      <c r="F20" s="334" t="s">
        <v>1249</v>
      </c>
      <c r="G20" s="335"/>
      <c r="H20" s="336">
        <v>30</v>
      </c>
      <c r="I20" s="337">
        <f>G20*H20</f>
        <v>0</v>
      </c>
      <c r="K20" s="324"/>
    </row>
    <row r="21" spans="1:11">
      <c r="A21" s="338"/>
      <c r="B21" s="339"/>
      <c r="C21" s="340"/>
      <c r="D21" s="340"/>
      <c r="E21" s="340"/>
      <c r="F21" s="341"/>
      <c r="G21" s="342"/>
      <c r="H21" s="342"/>
      <c r="I21" s="343">
        <f>SUM(I13:I20)</f>
        <v>0</v>
      </c>
      <c r="K21" s="324"/>
    </row>
    <row r="22" spans="1:11">
      <c r="A22" s="344"/>
      <c r="E22" s="346"/>
      <c r="F22" s="347"/>
      <c r="G22" s="348"/>
      <c r="H22" s="347"/>
      <c r="I22" s="348"/>
      <c r="K22" s="324"/>
    </row>
    <row r="23" spans="1:11">
      <c r="A23" s="349" t="s">
        <v>91</v>
      </c>
      <c r="B23" s="4" t="s">
        <v>931</v>
      </c>
      <c r="C23" s="4"/>
      <c r="D23" s="4"/>
      <c r="E23" s="350"/>
      <c r="F23" s="350"/>
      <c r="G23" s="349"/>
      <c r="H23" s="351"/>
      <c r="I23" s="349"/>
      <c r="K23" s="324"/>
    </row>
    <row r="24" spans="1:11">
      <c r="A24" s="352"/>
      <c r="B24" s="4" t="s">
        <v>932</v>
      </c>
      <c r="C24" s="4"/>
      <c r="D24" s="4"/>
      <c r="E24" s="350"/>
      <c r="F24" s="350"/>
      <c r="G24" s="349"/>
      <c r="H24" s="351"/>
      <c r="I24" s="349"/>
      <c r="K24" s="324"/>
    </row>
    <row r="25" spans="1:11">
      <c r="A25" s="344"/>
      <c r="B25" s="353"/>
      <c r="E25" s="346"/>
      <c r="F25" s="347"/>
      <c r="G25" s="348"/>
      <c r="H25" s="347"/>
      <c r="I25" s="348"/>
      <c r="K25" s="324"/>
    </row>
    <row r="26" spans="1:11">
      <c r="A26" s="345" t="s">
        <v>27</v>
      </c>
      <c r="B26" s="353"/>
      <c r="E26" s="346"/>
      <c r="H26" s="347"/>
      <c r="K26" s="324"/>
    </row>
    <row r="27" spans="1:11">
      <c r="A27" s="4" t="s">
        <v>28</v>
      </c>
      <c r="B27" s="4" t="s">
        <v>29</v>
      </c>
      <c r="E27" s="345"/>
      <c r="H27" s="347"/>
      <c r="K27" s="324"/>
    </row>
    <row r="28" spans="1:11">
      <c r="A28" s="4" t="s">
        <v>933</v>
      </c>
      <c r="B28" s="4" t="s">
        <v>934</v>
      </c>
      <c r="E28" s="346"/>
      <c r="H28" s="347"/>
      <c r="K28" s="324"/>
    </row>
    <row r="29" spans="1:11">
      <c r="A29" s="345" t="s">
        <v>935</v>
      </c>
      <c r="B29" s="345" t="s">
        <v>981</v>
      </c>
      <c r="E29" s="346"/>
      <c r="F29" s="347"/>
      <c r="G29" s="348"/>
      <c r="H29" s="347"/>
      <c r="I29" s="348"/>
      <c r="K29" s="324"/>
    </row>
    <row r="30" spans="1:11">
      <c r="A30" s="344"/>
      <c r="E30" s="346"/>
      <c r="F30" s="347"/>
      <c r="G30" s="348"/>
      <c r="H30" s="347"/>
      <c r="I30" s="348"/>
    </row>
    <row r="31" spans="1:11">
      <c r="A31" s="344"/>
      <c r="E31" s="346"/>
      <c r="F31" s="347"/>
      <c r="G31" s="348"/>
      <c r="H31" s="347"/>
      <c r="I31" s="348"/>
    </row>
    <row r="32" spans="1:11">
      <c r="A32" s="344"/>
      <c r="E32" s="346"/>
      <c r="F32" s="347"/>
      <c r="G32" s="348"/>
      <c r="H32" s="347"/>
      <c r="I32" s="348"/>
    </row>
    <row r="33" spans="1:9">
      <c r="A33" s="344"/>
      <c r="E33" s="346"/>
      <c r="F33" s="347"/>
      <c r="G33" s="348"/>
      <c r="H33" s="347"/>
      <c r="I33" s="348"/>
    </row>
    <row r="34" spans="1:9">
      <c r="A34" s="344"/>
      <c r="E34" s="346"/>
      <c r="F34" s="347"/>
      <c r="G34" s="348"/>
      <c r="H34" s="347"/>
      <c r="I34" s="348"/>
    </row>
    <row r="35" spans="1:9">
      <c r="A35" s="344"/>
      <c r="E35" s="346"/>
      <c r="F35" s="347"/>
      <c r="G35" s="348"/>
      <c r="H35" s="347"/>
      <c r="I35" s="348"/>
    </row>
    <row r="36" spans="1:9">
      <c r="A36" s="344"/>
      <c r="E36" s="346"/>
      <c r="F36" s="347"/>
      <c r="G36" s="348"/>
      <c r="H36" s="347"/>
      <c r="I36" s="348"/>
    </row>
    <row r="37" spans="1:9">
      <c r="A37" s="344"/>
      <c r="E37" s="346"/>
      <c r="F37" s="347"/>
      <c r="G37" s="348"/>
      <c r="H37" s="347"/>
      <c r="I37" s="348"/>
    </row>
    <row r="38" spans="1:9">
      <c r="A38" s="344"/>
      <c r="E38" s="346"/>
      <c r="F38" s="347"/>
      <c r="G38" s="348"/>
      <c r="H38" s="347"/>
      <c r="I38" s="348"/>
    </row>
    <row r="39" spans="1:9">
      <c r="A39" s="344"/>
      <c r="E39" s="346"/>
      <c r="F39" s="347"/>
      <c r="G39" s="348"/>
      <c r="H39" s="347"/>
      <c r="I39" s="348"/>
    </row>
    <row r="40" spans="1:9">
      <c r="A40" s="344"/>
      <c r="E40" s="346"/>
      <c r="F40" s="347"/>
      <c r="G40" s="348"/>
      <c r="H40" s="347"/>
      <c r="I40" s="348"/>
    </row>
    <row r="41" spans="1:9">
      <c r="A41" s="344"/>
      <c r="E41" s="346"/>
      <c r="F41" s="347"/>
      <c r="G41" s="348"/>
      <c r="H41" s="347"/>
      <c r="I41" s="348"/>
    </row>
    <row r="42" spans="1:9">
      <c r="A42" s="344"/>
      <c r="E42" s="346"/>
      <c r="F42" s="347"/>
      <c r="G42" s="348"/>
      <c r="H42" s="347"/>
      <c r="I42" s="348"/>
    </row>
    <row r="43" spans="1:9">
      <c r="A43" s="344"/>
      <c r="E43" s="346"/>
      <c r="F43" s="347"/>
      <c r="G43" s="348"/>
      <c r="H43" s="347"/>
      <c r="I43" s="348"/>
    </row>
    <row r="44" spans="1:9">
      <c r="A44" s="344"/>
      <c r="E44" s="346"/>
      <c r="F44" s="347"/>
      <c r="G44" s="348"/>
      <c r="H44" s="347"/>
      <c r="I44" s="348"/>
    </row>
    <row r="45" spans="1:9">
      <c r="A45" s="344"/>
      <c r="E45" s="346"/>
      <c r="F45" s="347"/>
      <c r="G45" s="348"/>
      <c r="H45" s="347"/>
      <c r="I45" s="348"/>
    </row>
    <row r="46" spans="1:9">
      <c r="A46" s="344"/>
      <c r="E46" s="346"/>
      <c r="F46" s="347"/>
      <c r="G46" s="348"/>
      <c r="H46" s="347"/>
      <c r="I46" s="348"/>
    </row>
    <row r="47" spans="1:9">
      <c r="A47" s="344"/>
      <c r="E47" s="346"/>
      <c r="F47" s="347"/>
      <c r="G47" s="348"/>
      <c r="H47" s="347"/>
      <c r="I47" s="348"/>
    </row>
    <row r="48" spans="1:9">
      <c r="A48" s="344"/>
      <c r="E48" s="346"/>
      <c r="F48" s="347"/>
      <c r="G48" s="348"/>
      <c r="H48" s="347"/>
      <c r="I48" s="348"/>
    </row>
    <row r="49" spans="1:9">
      <c r="A49" s="344"/>
      <c r="E49" s="346"/>
      <c r="F49" s="347"/>
      <c r="G49" s="348"/>
      <c r="H49" s="347"/>
      <c r="I49" s="348"/>
    </row>
    <row r="50" spans="1:9">
      <c r="A50" s="344"/>
      <c r="E50" s="346"/>
      <c r="F50" s="347"/>
      <c r="G50" s="348"/>
      <c r="H50" s="347"/>
      <c r="I50" s="348"/>
    </row>
    <row r="51" spans="1:9">
      <c r="A51" s="344"/>
      <c r="E51" s="346"/>
      <c r="F51" s="347"/>
      <c r="G51" s="348"/>
      <c r="H51" s="347"/>
      <c r="I51" s="348"/>
    </row>
    <row r="52" spans="1:9">
      <c r="A52" s="344"/>
      <c r="E52" s="346"/>
      <c r="F52" s="347"/>
      <c r="G52" s="348"/>
      <c r="H52" s="347"/>
      <c r="I52" s="348"/>
    </row>
    <row r="53" spans="1:9">
      <c r="A53" s="344"/>
      <c r="E53" s="346"/>
      <c r="F53" s="347"/>
      <c r="G53" s="348"/>
      <c r="H53" s="347"/>
      <c r="I53" s="348"/>
    </row>
    <row r="54" spans="1:9">
      <c r="A54" s="344"/>
      <c r="E54" s="346"/>
      <c r="F54" s="347"/>
      <c r="G54" s="348"/>
      <c r="H54" s="347"/>
      <c r="I54" s="348"/>
    </row>
    <row r="55" spans="1:9">
      <c r="A55" s="344"/>
      <c r="E55" s="346"/>
      <c r="F55" s="347"/>
      <c r="G55" s="348"/>
      <c r="H55" s="347"/>
      <c r="I55" s="348"/>
    </row>
    <row r="56" spans="1:9">
      <c r="A56" s="344"/>
      <c r="E56" s="346"/>
      <c r="F56" s="347"/>
      <c r="G56" s="348"/>
      <c r="H56" s="347"/>
      <c r="I56" s="348"/>
    </row>
    <row r="57" spans="1:9">
      <c r="A57" s="344"/>
      <c r="E57" s="346"/>
      <c r="F57" s="347"/>
      <c r="G57" s="348"/>
      <c r="H57" s="347"/>
      <c r="I57" s="348"/>
    </row>
    <row r="58" spans="1:9">
      <c r="A58" s="344"/>
      <c r="E58" s="346"/>
      <c r="F58" s="347"/>
      <c r="G58" s="348"/>
      <c r="H58" s="347"/>
      <c r="I58" s="348"/>
    </row>
    <row r="59" spans="1:9">
      <c r="A59" s="344"/>
      <c r="E59" s="346"/>
      <c r="F59" s="347"/>
      <c r="G59" s="348"/>
      <c r="H59" s="347"/>
      <c r="I59" s="348"/>
    </row>
    <row r="60" spans="1:9">
      <c r="A60" s="344"/>
      <c r="E60" s="346"/>
      <c r="F60" s="347"/>
      <c r="G60" s="348"/>
      <c r="H60" s="347"/>
      <c r="I60" s="348"/>
    </row>
    <row r="61" spans="1:9">
      <c r="A61" s="344"/>
      <c r="E61" s="346"/>
      <c r="F61" s="347"/>
      <c r="G61" s="348"/>
      <c r="H61" s="347"/>
      <c r="I61" s="348"/>
    </row>
    <row r="62" spans="1:9">
      <c r="A62" s="344"/>
      <c r="E62" s="346"/>
      <c r="F62" s="347"/>
      <c r="G62" s="348"/>
      <c r="H62" s="347"/>
      <c r="I62" s="348"/>
    </row>
    <row r="63" spans="1:9">
      <c r="A63" s="344"/>
      <c r="E63" s="346"/>
      <c r="F63" s="347"/>
      <c r="G63" s="348"/>
      <c r="H63" s="347"/>
      <c r="I63" s="348"/>
    </row>
    <row r="64" spans="1:9">
      <c r="A64" s="344"/>
      <c r="E64" s="346"/>
      <c r="F64" s="347"/>
      <c r="G64" s="348"/>
      <c r="H64" s="347"/>
      <c r="I64" s="348"/>
    </row>
    <row r="65" spans="1:9">
      <c r="A65" s="344"/>
      <c r="E65" s="346"/>
      <c r="F65" s="347"/>
      <c r="G65" s="348"/>
      <c r="H65" s="347"/>
      <c r="I65" s="348"/>
    </row>
    <row r="66" spans="1:9">
      <c r="A66" s="344"/>
      <c r="E66" s="346"/>
      <c r="F66" s="347"/>
      <c r="G66" s="348"/>
      <c r="H66" s="347"/>
      <c r="I66" s="348"/>
    </row>
    <row r="67" spans="1:9">
      <c r="A67" s="344"/>
      <c r="E67" s="346"/>
      <c r="F67" s="347"/>
      <c r="G67" s="348"/>
      <c r="H67" s="347"/>
      <c r="I67" s="348"/>
    </row>
    <row r="68" spans="1:9">
      <c r="A68" s="344"/>
      <c r="E68" s="346"/>
      <c r="F68" s="347"/>
      <c r="G68" s="348"/>
      <c r="H68" s="347"/>
      <c r="I68" s="348"/>
    </row>
    <row r="69" spans="1:9">
      <c r="A69" s="344"/>
      <c r="E69" s="346"/>
      <c r="F69" s="347"/>
      <c r="G69" s="348"/>
      <c r="H69" s="347"/>
      <c r="I69" s="348"/>
    </row>
    <row r="70" spans="1:9">
      <c r="A70" s="344"/>
      <c r="E70" s="346"/>
      <c r="F70" s="347"/>
      <c r="G70" s="348"/>
      <c r="H70" s="347"/>
      <c r="I70" s="348"/>
    </row>
    <row r="71" spans="1:9">
      <c r="A71" s="344"/>
      <c r="E71" s="346"/>
      <c r="F71" s="347"/>
      <c r="G71" s="348"/>
      <c r="H71" s="347"/>
      <c r="I71" s="348"/>
    </row>
    <row r="72" spans="1:9">
      <c r="A72" s="344"/>
      <c r="E72" s="346"/>
      <c r="F72" s="347"/>
      <c r="G72" s="348"/>
      <c r="H72" s="347"/>
      <c r="I72" s="348"/>
    </row>
    <row r="73" spans="1:9">
      <c r="A73" s="344"/>
      <c r="E73" s="346"/>
      <c r="F73" s="347"/>
      <c r="G73" s="348"/>
      <c r="H73" s="347"/>
      <c r="I73" s="348"/>
    </row>
    <row r="74" spans="1:9">
      <c r="A74" s="344"/>
      <c r="E74" s="346"/>
      <c r="F74" s="347"/>
      <c r="G74" s="348"/>
      <c r="H74" s="347"/>
      <c r="I74" s="348"/>
    </row>
    <row r="75" spans="1:9">
      <c r="A75" s="344"/>
      <c r="E75" s="346"/>
      <c r="F75" s="347"/>
      <c r="G75" s="348"/>
      <c r="H75" s="347"/>
      <c r="I75" s="348"/>
    </row>
    <row r="76" spans="1:9">
      <c r="A76" s="344"/>
      <c r="E76" s="346"/>
      <c r="F76" s="347"/>
      <c r="G76" s="348"/>
      <c r="H76" s="347"/>
      <c r="I76" s="348"/>
    </row>
    <row r="77" spans="1:9">
      <c r="A77" s="344"/>
      <c r="E77" s="346"/>
      <c r="F77" s="347"/>
      <c r="G77" s="348"/>
      <c r="H77" s="347"/>
      <c r="I77" s="348"/>
    </row>
    <row r="78" spans="1:9">
      <c r="A78" s="344"/>
      <c r="E78" s="346"/>
      <c r="F78" s="347"/>
      <c r="G78" s="348"/>
      <c r="H78" s="347"/>
      <c r="I78" s="348"/>
    </row>
    <row r="79" spans="1:9">
      <c r="A79" s="344"/>
      <c r="E79" s="346"/>
      <c r="F79" s="347"/>
      <c r="G79" s="348"/>
      <c r="H79" s="347"/>
      <c r="I79" s="348"/>
    </row>
    <row r="80" spans="1:9">
      <c r="A80" s="344"/>
      <c r="E80" s="346"/>
      <c r="F80" s="347"/>
      <c r="G80" s="348"/>
      <c r="H80" s="347"/>
      <c r="I80" s="348"/>
    </row>
    <row r="81" spans="1:9">
      <c r="A81" s="344"/>
      <c r="E81" s="346"/>
      <c r="F81" s="347"/>
      <c r="G81" s="348"/>
      <c r="H81" s="347"/>
      <c r="I81" s="348"/>
    </row>
    <row r="82" spans="1:9">
      <c r="A82" s="344"/>
      <c r="E82" s="346"/>
      <c r="F82" s="347"/>
      <c r="G82" s="348"/>
      <c r="H82" s="347"/>
      <c r="I82" s="348"/>
    </row>
    <row r="83" spans="1:9">
      <c r="A83" s="344"/>
      <c r="E83" s="346"/>
      <c r="F83" s="347"/>
      <c r="G83" s="348"/>
      <c r="H83" s="347"/>
      <c r="I83" s="348"/>
    </row>
    <row r="84" spans="1:9">
      <c r="A84" s="344"/>
      <c r="E84" s="346"/>
      <c r="F84" s="347"/>
      <c r="G84" s="348"/>
      <c r="H84" s="347"/>
      <c r="I84" s="348"/>
    </row>
    <row r="85" spans="1:9">
      <c r="A85" s="344"/>
      <c r="E85" s="346"/>
      <c r="F85" s="347"/>
      <c r="G85" s="348"/>
      <c r="H85" s="347"/>
      <c r="I85" s="348"/>
    </row>
    <row r="86" spans="1:9">
      <c r="A86" s="344"/>
      <c r="E86" s="346"/>
      <c r="F86" s="347"/>
      <c r="G86" s="348"/>
      <c r="H86" s="347"/>
      <c r="I86" s="348"/>
    </row>
    <row r="87" spans="1:9">
      <c r="A87" s="344"/>
      <c r="E87" s="346"/>
      <c r="F87" s="347"/>
      <c r="G87" s="348"/>
      <c r="H87" s="347"/>
      <c r="I87" s="348"/>
    </row>
    <row r="88" spans="1:9">
      <c r="A88" s="344"/>
      <c r="E88" s="346"/>
      <c r="F88" s="347"/>
      <c r="G88" s="348"/>
      <c r="H88" s="347"/>
      <c r="I88" s="348"/>
    </row>
    <row r="89" spans="1:9">
      <c r="A89" s="344"/>
      <c r="E89" s="346"/>
      <c r="F89" s="347"/>
      <c r="G89" s="348"/>
      <c r="H89" s="347"/>
      <c r="I89" s="348"/>
    </row>
    <row r="90" spans="1:9">
      <c r="A90" s="344"/>
      <c r="E90" s="346"/>
      <c r="F90" s="347"/>
      <c r="G90" s="348"/>
      <c r="H90" s="347"/>
      <c r="I90" s="348"/>
    </row>
    <row r="91" spans="1:9">
      <c r="A91" s="344"/>
      <c r="E91" s="346"/>
      <c r="F91" s="347"/>
      <c r="G91" s="348"/>
      <c r="H91" s="347"/>
      <c r="I91" s="348"/>
    </row>
    <row r="92" spans="1:9">
      <c r="A92" s="344"/>
      <c r="E92" s="346"/>
      <c r="F92" s="347"/>
      <c r="G92" s="348"/>
      <c r="H92" s="347"/>
      <c r="I92" s="348"/>
    </row>
    <row r="93" spans="1:9">
      <c r="A93" s="344"/>
      <c r="E93" s="346"/>
      <c r="F93" s="347"/>
      <c r="G93" s="348"/>
      <c r="H93" s="347"/>
      <c r="I93" s="348"/>
    </row>
    <row r="94" spans="1:9">
      <c r="A94" s="344"/>
      <c r="E94" s="346"/>
      <c r="F94" s="347"/>
      <c r="G94" s="348"/>
      <c r="H94" s="347"/>
      <c r="I94" s="348"/>
    </row>
    <row r="95" spans="1:9">
      <c r="A95" s="344"/>
      <c r="E95" s="346"/>
      <c r="F95" s="347"/>
      <c r="G95" s="348"/>
      <c r="H95" s="347"/>
      <c r="I95" s="348"/>
    </row>
    <row r="96" spans="1:9">
      <c r="A96" s="344"/>
      <c r="E96" s="346"/>
      <c r="F96" s="347"/>
      <c r="G96" s="348"/>
      <c r="H96" s="347"/>
      <c r="I96" s="348"/>
    </row>
    <row r="97" spans="1:9">
      <c r="A97" s="344"/>
      <c r="E97" s="346"/>
      <c r="F97" s="347"/>
      <c r="G97" s="348"/>
      <c r="H97" s="347"/>
      <c r="I97" s="348"/>
    </row>
    <row r="98" spans="1:9">
      <c r="A98" s="344"/>
      <c r="E98" s="346"/>
      <c r="F98" s="347"/>
      <c r="G98" s="348"/>
      <c r="H98" s="347"/>
      <c r="I98" s="348"/>
    </row>
    <row r="99" spans="1:9">
      <c r="A99" s="344"/>
      <c r="E99" s="346"/>
      <c r="F99" s="347"/>
      <c r="G99" s="348"/>
      <c r="H99" s="347"/>
      <c r="I99" s="348"/>
    </row>
    <row r="100" spans="1:9">
      <c r="A100" s="344"/>
      <c r="E100" s="346"/>
      <c r="F100" s="347"/>
      <c r="G100" s="348"/>
      <c r="H100" s="347"/>
      <c r="I100" s="348"/>
    </row>
    <row r="101" spans="1:9">
      <c r="A101" s="344"/>
      <c r="E101" s="346"/>
      <c r="F101" s="347"/>
      <c r="G101" s="348"/>
      <c r="H101" s="347"/>
      <c r="I101" s="348"/>
    </row>
    <row r="102" spans="1:9">
      <c r="A102" s="344"/>
      <c r="E102" s="346"/>
      <c r="F102" s="347"/>
      <c r="G102" s="348"/>
      <c r="H102" s="347"/>
      <c r="I102" s="348"/>
    </row>
    <row r="103" spans="1:9">
      <c r="A103" s="344"/>
      <c r="E103" s="346"/>
      <c r="F103" s="347"/>
      <c r="G103" s="348"/>
      <c r="H103" s="347"/>
      <c r="I103" s="348"/>
    </row>
    <row r="104" spans="1:9">
      <c r="A104" s="344"/>
      <c r="E104" s="346"/>
      <c r="F104" s="347"/>
      <c r="G104" s="348"/>
      <c r="H104" s="347"/>
      <c r="I104" s="348"/>
    </row>
    <row r="105" spans="1:9">
      <c r="A105" s="344"/>
      <c r="E105" s="346"/>
      <c r="F105" s="347"/>
      <c r="G105" s="348"/>
      <c r="H105" s="347"/>
      <c r="I105" s="348"/>
    </row>
    <row r="106" spans="1:9">
      <c r="A106" s="344"/>
      <c r="E106" s="346"/>
      <c r="F106" s="347"/>
      <c r="G106" s="348"/>
      <c r="H106" s="347"/>
      <c r="I106" s="348"/>
    </row>
    <row r="107" spans="1:9">
      <c r="A107" s="344"/>
      <c r="E107" s="346"/>
      <c r="F107" s="347"/>
      <c r="G107" s="348"/>
      <c r="H107" s="347"/>
      <c r="I107" s="348"/>
    </row>
    <row r="108" spans="1:9">
      <c r="A108" s="344"/>
      <c r="E108" s="346"/>
      <c r="F108" s="347"/>
      <c r="G108" s="348"/>
      <c r="H108" s="347"/>
      <c r="I108" s="348"/>
    </row>
    <row r="109" spans="1:9">
      <c r="A109" s="344"/>
      <c r="E109" s="346"/>
      <c r="F109" s="347"/>
      <c r="G109" s="348"/>
      <c r="H109" s="347"/>
      <c r="I109" s="348"/>
    </row>
    <row r="110" spans="1:9">
      <c r="A110" s="344"/>
      <c r="E110" s="346"/>
      <c r="F110" s="347"/>
      <c r="G110" s="348"/>
      <c r="H110" s="347"/>
      <c r="I110" s="348"/>
    </row>
    <row r="111" spans="1:9">
      <c r="A111" s="344"/>
      <c r="E111" s="346"/>
      <c r="F111" s="347"/>
      <c r="G111" s="348"/>
      <c r="H111" s="347"/>
      <c r="I111" s="348"/>
    </row>
    <row r="112" spans="1:9">
      <c r="A112" s="344"/>
      <c r="E112" s="346"/>
      <c r="F112" s="347"/>
      <c r="G112" s="348"/>
      <c r="H112" s="347"/>
      <c r="I112" s="348"/>
    </row>
    <row r="113" spans="1:9">
      <c r="A113" s="344"/>
      <c r="E113" s="346"/>
      <c r="F113" s="347"/>
      <c r="G113" s="348"/>
      <c r="H113" s="347"/>
      <c r="I113" s="348"/>
    </row>
    <row r="114" spans="1:9">
      <c r="A114" s="344"/>
      <c r="E114" s="346"/>
      <c r="F114" s="347"/>
      <c r="G114" s="348"/>
      <c r="H114" s="347"/>
      <c r="I114" s="348"/>
    </row>
    <row r="115" spans="1:9">
      <c r="A115" s="344"/>
      <c r="E115" s="346"/>
      <c r="F115" s="347"/>
      <c r="G115" s="348"/>
      <c r="H115" s="347"/>
      <c r="I115" s="348"/>
    </row>
    <row r="116" spans="1:9">
      <c r="A116" s="344"/>
      <c r="E116" s="346"/>
      <c r="F116" s="347"/>
      <c r="G116" s="348"/>
      <c r="H116" s="347"/>
      <c r="I116" s="348"/>
    </row>
    <row r="117" spans="1:9">
      <c r="A117" s="344"/>
      <c r="E117" s="346"/>
      <c r="F117" s="347"/>
      <c r="G117" s="348"/>
      <c r="H117" s="347"/>
      <c r="I117" s="348"/>
    </row>
    <row r="118" spans="1:9">
      <c r="A118" s="344"/>
      <c r="E118" s="346"/>
      <c r="F118" s="347"/>
      <c r="G118" s="348"/>
      <c r="H118" s="347"/>
      <c r="I118" s="348"/>
    </row>
    <row r="119" spans="1:9">
      <c r="A119" s="344"/>
      <c r="E119" s="346"/>
      <c r="F119" s="347"/>
      <c r="G119" s="348"/>
      <c r="H119" s="347"/>
      <c r="I119" s="348"/>
    </row>
    <row r="120" spans="1:9">
      <c r="A120" s="344"/>
      <c r="E120" s="346"/>
      <c r="F120" s="347"/>
      <c r="G120" s="348"/>
      <c r="H120" s="347"/>
      <c r="I120" s="348"/>
    </row>
    <row r="121" spans="1:9">
      <c r="A121" s="344"/>
      <c r="E121" s="346"/>
      <c r="F121" s="347"/>
      <c r="G121" s="348"/>
      <c r="H121" s="347"/>
      <c r="I121" s="348"/>
    </row>
    <row r="122" spans="1:9">
      <c r="A122" s="344"/>
      <c r="E122" s="346"/>
      <c r="F122" s="347"/>
      <c r="G122" s="348"/>
      <c r="H122" s="347"/>
      <c r="I122" s="348"/>
    </row>
    <row r="123" spans="1:9">
      <c r="A123" s="344"/>
      <c r="E123" s="346"/>
      <c r="F123" s="347"/>
      <c r="G123" s="348"/>
      <c r="H123" s="347"/>
      <c r="I123" s="348"/>
    </row>
    <row r="124" spans="1:9">
      <c r="A124" s="344"/>
      <c r="E124" s="346"/>
      <c r="F124" s="347"/>
      <c r="G124" s="348"/>
      <c r="H124" s="347"/>
      <c r="I124" s="348"/>
    </row>
    <row r="125" spans="1:9">
      <c r="A125" s="344"/>
      <c r="E125" s="346"/>
      <c r="F125" s="347"/>
      <c r="G125" s="348"/>
      <c r="H125" s="347"/>
      <c r="I125" s="348"/>
    </row>
    <row r="126" spans="1:9">
      <c r="A126" s="344"/>
      <c r="E126" s="346"/>
      <c r="F126" s="347"/>
      <c r="G126" s="348"/>
      <c r="H126" s="347"/>
      <c r="I126" s="348"/>
    </row>
    <row r="127" spans="1:9">
      <c r="A127" s="344"/>
      <c r="E127" s="346"/>
      <c r="F127" s="347"/>
      <c r="G127" s="348"/>
      <c r="H127" s="347"/>
      <c r="I127" s="348"/>
    </row>
    <row r="128" spans="1:9">
      <c r="A128" s="344"/>
      <c r="E128" s="346"/>
      <c r="F128" s="347"/>
      <c r="G128" s="348"/>
      <c r="H128" s="347"/>
      <c r="I128" s="348"/>
    </row>
    <row r="129" spans="1:9">
      <c r="A129" s="344"/>
      <c r="E129" s="346"/>
      <c r="F129" s="347"/>
      <c r="G129" s="348"/>
      <c r="H129" s="347"/>
      <c r="I129" s="348"/>
    </row>
    <row r="130" spans="1:9">
      <c r="A130" s="344"/>
      <c r="E130" s="346"/>
      <c r="F130" s="347"/>
      <c r="G130" s="348"/>
      <c r="H130" s="347"/>
      <c r="I130" s="348"/>
    </row>
    <row r="131" spans="1:9">
      <c r="A131" s="344"/>
      <c r="E131" s="346"/>
      <c r="F131" s="347"/>
      <c r="G131" s="348"/>
      <c r="H131" s="347"/>
      <c r="I131" s="348"/>
    </row>
    <row r="132" spans="1:9">
      <c r="A132" s="344"/>
      <c r="E132" s="346"/>
      <c r="F132" s="347"/>
      <c r="G132" s="348"/>
      <c r="H132" s="347"/>
      <c r="I132" s="348"/>
    </row>
    <row r="133" spans="1:9">
      <c r="A133" s="344"/>
      <c r="E133" s="346"/>
      <c r="F133" s="347"/>
      <c r="G133" s="348"/>
      <c r="H133" s="347"/>
      <c r="I133" s="348"/>
    </row>
    <row r="134" spans="1:9">
      <c r="A134" s="344"/>
      <c r="E134" s="346"/>
      <c r="F134" s="347"/>
      <c r="G134" s="348"/>
      <c r="H134" s="347"/>
      <c r="I134" s="348"/>
    </row>
    <row r="135" spans="1:9">
      <c r="A135" s="344"/>
      <c r="E135" s="346"/>
      <c r="F135" s="347"/>
      <c r="G135" s="348"/>
      <c r="H135" s="347"/>
      <c r="I135" s="348"/>
    </row>
    <row r="136" spans="1:9">
      <c r="A136" s="344"/>
      <c r="E136" s="346"/>
      <c r="F136" s="347"/>
      <c r="G136" s="348"/>
      <c r="H136" s="347"/>
      <c r="I136" s="348"/>
    </row>
    <row r="137" spans="1:9">
      <c r="A137" s="344"/>
      <c r="E137" s="346"/>
      <c r="F137" s="347"/>
      <c r="G137" s="348"/>
      <c r="H137" s="347"/>
      <c r="I137" s="348"/>
    </row>
    <row r="138" spans="1:9">
      <c r="A138" s="344"/>
      <c r="E138" s="346"/>
      <c r="F138" s="347"/>
      <c r="G138" s="348"/>
      <c r="H138" s="347"/>
      <c r="I138" s="348"/>
    </row>
    <row r="139" spans="1:9">
      <c r="A139" s="344"/>
      <c r="E139" s="346"/>
      <c r="F139" s="347"/>
      <c r="G139" s="348"/>
      <c r="H139" s="347"/>
      <c r="I139" s="348"/>
    </row>
    <row r="140" spans="1:9">
      <c r="A140" s="344"/>
      <c r="E140" s="346"/>
      <c r="F140" s="347"/>
      <c r="G140" s="348"/>
      <c r="H140" s="347"/>
      <c r="I140" s="348"/>
    </row>
    <row r="141" spans="1:9">
      <c r="A141" s="344"/>
      <c r="E141" s="346"/>
      <c r="F141" s="347"/>
      <c r="G141" s="348"/>
      <c r="H141" s="347"/>
      <c r="I141" s="348"/>
    </row>
    <row r="142" spans="1:9">
      <c r="A142" s="344"/>
      <c r="E142" s="346"/>
      <c r="F142" s="347"/>
      <c r="G142" s="348"/>
      <c r="H142" s="347"/>
      <c r="I142" s="348"/>
    </row>
    <row r="143" spans="1:9">
      <c r="A143" s="344"/>
      <c r="E143" s="346"/>
      <c r="F143" s="347"/>
      <c r="G143" s="348"/>
      <c r="H143" s="347"/>
      <c r="I143" s="348"/>
    </row>
    <row r="144" spans="1:9">
      <c r="A144" s="344"/>
      <c r="E144" s="346"/>
      <c r="F144" s="347"/>
      <c r="G144" s="348"/>
      <c r="H144" s="347"/>
      <c r="I144" s="348"/>
    </row>
    <row r="145" spans="1:9">
      <c r="A145" s="344"/>
      <c r="E145" s="346"/>
      <c r="F145" s="347"/>
      <c r="G145" s="348"/>
      <c r="H145" s="347"/>
      <c r="I145" s="348"/>
    </row>
    <row r="146" spans="1:9">
      <c r="A146" s="344"/>
      <c r="E146" s="346"/>
      <c r="F146" s="347"/>
      <c r="G146" s="348"/>
      <c r="H146" s="347"/>
      <c r="I146" s="348"/>
    </row>
    <row r="147" spans="1:9">
      <c r="A147" s="344"/>
      <c r="E147" s="346"/>
      <c r="F147" s="347"/>
      <c r="G147" s="348"/>
      <c r="H147" s="347"/>
      <c r="I147" s="348"/>
    </row>
    <row r="148" spans="1:9">
      <c r="A148" s="344"/>
      <c r="E148" s="346"/>
      <c r="F148" s="347"/>
      <c r="G148" s="348"/>
      <c r="H148" s="347"/>
      <c r="I148" s="348"/>
    </row>
    <row r="149" spans="1:9">
      <c r="A149" s="344"/>
      <c r="E149" s="346"/>
      <c r="F149" s="347"/>
      <c r="G149" s="348"/>
      <c r="H149" s="347"/>
      <c r="I149" s="348"/>
    </row>
    <row r="150" spans="1:9">
      <c r="A150" s="344"/>
      <c r="E150" s="346"/>
      <c r="F150" s="347"/>
      <c r="G150" s="348"/>
      <c r="H150" s="347"/>
      <c r="I150" s="348"/>
    </row>
    <row r="151" spans="1:9">
      <c r="A151" s="344"/>
      <c r="E151" s="346"/>
      <c r="F151" s="347"/>
      <c r="G151" s="348"/>
      <c r="H151" s="347"/>
      <c r="I151" s="348"/>
    </row>
    <row r="152" spans="1:9">
      <c r="A152" s="344"/>
      <c r="E152" s="346"/>
      <c r="F152" s="347"/>
      <c r="G152" s="348"/>
      <c r="H152" s="347"/>
      <c r="I152" s="348"/>
    </row>
    <row r="153" spans="1:9">
      <c r="A153" s="344"/>
      <c r="E153" s="346"/>
      <c r="F153" s="347"/>
      <c r="G153" s="348"/>
      <c r="H153" s="347"/>
      <c r="I153" s="348"/>
    </row>
    <row r="154" spans="1:9">
      <c r="A154" s="344"/>
      <c r="E154" s="346"/>
      <c r="F154" s="347"/>
      <c r="G154" s="348"/>
      <c r="H154" s="347"/>
      <c r="I154" s="348"/>
    </row>
    <row r="155" spans="1:9">
      <c r="A155" s="344"/>
      <c r="E155" s="346"/>
      <c r="F155" s="347"/>
      <c r="G155" s="348"/>
      <c r="H155" s="347"/>
      <c r="I155" s="348"/>
    </row>
    <row r="156" spans="1:9">
      <c r="A156" s="344"/>
      <c r="E156" s="346"/>
      <c r="F156" s="347"/>
      <c r="G156" s="348"/>
      <c r="H156" s="347"/>
      <c r="I156" s="348"/>
    </row>
    <row r="157" spans="1:9">
      <c r="A157" s="344"/>
      <c r="E157" s="346"/>
      <c r="F157" s="347"/>
      <c r="G157" s="348"/>
      <c r="H157" s="347"/>
      <c r="I157" s="348"/>
    </row>
    <row r="158" spans="1:9">
      <c r="A158" s="344"/>
      <c r="E158" s="346"/>
      <c r="F158" s="347"/>
      <c r="G158" s="348"/>
      <c r="H158" s="347"/>
      <c r="I158" s="348"/>
    </row>
    <row r="159" spans="1:9">
      <c r="A159" s="344"/>
      <c r="E159" s="346"/>
      <c r="F159" s="347"/>
      <c r="G159" s="348"/>
      <c r="H159" s="347"/>
      <c r="I159" s="348"/>
    </row>
    <row r="160" spans="1:9">
      <c r="A160" s="344"/>
      <c r="E160" s="346"/>
      <c r="F160" s="347"/>
      <c r="G160" s="348"/>
      <c r="H160" s="347"/>
      <c r="I160" s="348"/>
    </row>
    <row r="161" spans="1:9">
      <c r="A161" s="344"/>
      <c r="E161" s="346"/>
      <c r="F161" s="347"/>
      <c r="G161" s="348"/>
      <c r="H161" s="347"/>
      <c r="I161" s="348"/>
    </row>
    <row r="162" spans="1:9">
      <c r="A162" s="344"/>
      <c r="E162" s="346"/>
      <c r="F162" s="347"/>
      <c r="G162" s="348"/>
      <c r="H162" s="347"/>
      <c r="I162" s="348"/>
    </row>
    <row r="163" spans="1:9">
      <c r="A163" s="344"/>
      <c r="B163" s="346"/>
      <c r="E163" s="346"/>
    </row>
    <row r="164" spans="1:9">
      <c r="A164" s="344"/>
      <c r="B164" s="346"/>
      <c r="E164" s="346"/>
    </row>
    <row r="165" spans="1:9">
      <c r="A165" s="344"/>
      <c r="B165" s="346"/>
      <c r="E165" s="346"/>
    </row>
    <row r="166" spans="1:9">
      <c r="A166" s="344"/>
      <c r="B166" s="346"/>
      <c r="E166" s="346"/>
    </row>
    <row r="167" spans="1:9">
      <c r="A167" s="344"/>
      <c r="B167" s="346"/>
      <c r="E167" s="346"/>
    </row>
    <row r="168" spans="1:9">
      <c r="A168" s="344"/>
      <c r="B168" s="346"/>
      <c r="E168" s="346"/>
    </row>
    <row r="169" spans="1:9">
      <c r="A169" s="344"/>
      <c r="B169" s="346"/>
      <c r="E169" s="346"/>
    </row>
    <row r="170" spans="1:9">
      <c r="A170" s="344"/>
      <c r="B170" s="346"/>
      <c r="E170" s="346"/>
    </row>
    <row r="171" spans="1:9">
      <c r="A171" s="344"/>
      <c r="B171" s="346"/>
      <c r="E171" s="346"/>
    </row>
    <row r="172" spans="1:9">
      <c r="A172" s="344"/>
      <c r="B172" s="346"/>
      <c r="E172" s="346"/>
    </row>
    <row r="173" spans="1:9">
      <c r="A173" s="344"/>
      <c r="B173" s="346"/>
      <c r="E173" s="346"/>
    </row>
    <row r="174" spans="1:9">
      <c r="A174" s="344"/>
      <c r="B174" s="346"/>
      <c r="E174" s="346"/>
    </row>
    <row r="175" spans="1:9">
      <c r="A175" s="344"/>
      <c r="B175" s="346"/>
      <c r="E175" s="346"/>
    </row>
    <row r="176" spans="1:9">
      <c r="A176" s="344"/>
      <c r="B176" s="346"/>
      <c r="E176" s="346"/>
    </row>
    <row r="177" spans="1:5">
      <c r="A177" s="344"/>
      <c r="B177" s="346"/>
      <c r="E177" s="346"/>
    </row>
    <row r="178" spans="1:5">
      <c r="A178" s="344"/>
      <c r="B178" s="346"/>
      <c r="E178" s="346"/>
    </row>
    <row r="179" spans="1:5">
      <c r="A179" s="344"/>
      <c r="B179" s="346"/>
      <c r="E179" s="346"/>
    </row>
    <row r="180" spans="1:5">
      <c r="A180" s="344"/>
      <c r="B180" s="346"/>
      <c r="E180" s="346"/>
    </row>
    <row r="181" spans="1:5">
      <c r="A181" s="344"/>
      <c r="B181" s="346"/>
      <c r="E181" s="346"/>
    </row>
    <row r="182" spans="1:5">
      <c r="A182" s="344"/>
      <c r="B182" s="346"/>
      <c r="E182" s="346"/>
    </row>
    <row r="183" spans="1:5">
      <c r="A183" s="344"/>
      <c r="B183" s="346"/>
      <c r="E183" s="346"/>
    </row>
    <row r="184" spans="1:5">
      <c r="A184" s="344"/>
      <c r="B184" s="346"/>
      <c r="E184" s="346"/>
    </row>
    <row r="185" spans="1:5">
      <c r="A185" s="344"/>
      <c r="B185" s="346"/>
      <c r="E185" s="346"/>
    </row>
    <row r="186" spans="1:5">
      <c r="A186" s="344"/>
      <c r="B186" s="346"/>
      <c r="E186" s="346"/>
    </row>
    <row r="187" spans="1:5">
      <c r="A187" s="344"/>
      <c r="B187" s="346"/>
      <c r="E187" s="346"/>
    </row>
    <row r="188" spans="1:5">
      <c r="A188" s="344"/>
      <c r="B188" s="346"/>
      <c r="E188" s="346"/>
    </row>
    <row r="189" spans="1:5">
      <c r="A189" s="344"/>
      <c r="B189" s="346"/>
      <c r="E189" s="346"/>
    </row>
    <row r="190" spans="1:5">
      <c r="A190" s="344"/>
      <c r="B190" s="346"/>
      <c r="E190" s="346"/>
    </row>
    <row r="191" spans="1:5">
      <c r="A191" s="344"/>
      <c r="B191" s="346"/>
      <c r="E191" s="346"/>
    </row>
    <row r="192" spans="1:5">
      <c r="A192" s="344"/>
      <c r="B192" s="346"/>
      <c r="E192" s="346"/>
    </row>
    <row r="193" spans="1:5">
      <c r="A193" s="344"/>
      <c r="B193" s="346"/>
      <c r="E193" s="346"/>
    </row>
    <row r="194" spans="1:5">
      <c r="A194" s="344"/>
      <c r="B194" s="346"/>
      <c r="E194" s="346"/>
    </row>
    <row r="195" spans="1:5">
      <c r="A195" s="344"/>
      <c r="B195" s="346"/>
      <c r="E195" s="346"/>
    </row>
    <row r="196" spans="1:5">
      <c r="A196" s="344"/>
      <c r="B196" s="346"/>
      <c r="E196" s="346"/>
    </row>
    <row r="197" spans="1:5">
      <c r="A197" s="344"/>
      <c r="B197" s="346"/>
      <c r="E197" s="346"/>
    </row>
    <row r="198" spans="1:5">
      <c r="A198" s="344"/>
      <c r="B198" s="346"/>
      <c r="E198" s="346"/>
    </row>
    <row r="199" spans="1:5">
      <c r="A199" s="344"/>
      <c r="B199" s="346"/>
      <c r="E199" s="346"/>
    </row>
    <row r="200" spans="1:5">
      <c r="A200" s="344"/>
      <c r="B200" s="346"/>
      <c r="E200" s="346"/>
    </row>
    <row r="201" spans="1:5">
      <c r="A201" s="344"/>
      <c r="B201" s="346"/>
      <c r="E201" s="346"/>
    </row>
    <row r="202" spans="1:5">
      <c r="A202" s="344"/>
      <c r="B202" s="346"/>
      <c r="E202" s="346"/>
    </row>
    <row r="203" spans="1:5">
      <c r="A203" s="344"/>
      <c r="B203" s="346"/>
      <c r="E203" s="346"/>
    </row>
    <row r="204" spans="1:5">
      <c r="A204" s="344"/>
      <c r="B204" s="346"/>
      <c r="E204" s="346"/>
    </row>
    <row r="205" spans="1:5">
      <c r="A205" s="344"/>
      <c r="B205" s="346"/>
      <c r="E205" s="346"/>
    </row>
    <row r="206" spans="1:5">
      <c r="A206" s="344"/>
      <c r="B206" s="346"/>
      <c r="E206" s="346"/>
    </row>
    <row r="207" spans="1:5">
      <c r="A207" s="344"/>
      <c r="B207" s="346"/>
      <c r="E207" s="346"/>
    </row>
    <row r="208" spans="1:5">
      <c r="A208" s="344"/>
      <c r="B208" s="346"/>
      <c r="E208" s="346"/>
    </row>
    <row r="209" spans="1:5">
      <c r="A209" s="344"/>
      <c r="B209" s="346"/>
      <c r="E209" s="346"/>
    </row>
    <row r="210" spans="1:5">
      <c r="A210" s="344"/>
      <c r="B210" s="346"/>
      <c r="E210" s="346"/>
    </row>
    <row r="211" spans="1:5">
      <c r="A211" s="344"/>
      <c r="B211" s="346"/>
      <c r="E211" s="346"/>
    </row>
    <row r="212" spans="1:5">
      <c r="A212" s="344"/>
      <c r="B212" s="346"/>
      <c r="E212" s="346"/>
    </row>
    <row r="213" spans="1:5">
      <c r="A213" s="344"/>
      <c r="B213" s="346"/>
      <c r="E213" s="346"/>
    </row>
    <row r="214" spans="1:5">
      <c r="A214" s="344"/>
      <c r="B214" s="346"/>
      <c r="E214" s="346"/>
    </row>
    <row r="215" spans="1:5">
      <c r="A215" s="344"/>
      <c r="B215" s="346"/>
      <c r="E215" s="346"/>
    </row>
    <row r="216" spans="1:5">
      <c r="A216" s="344"/>
      <c r="B216" s="346"/>
      <c r="E216" s="346"/>
    </row>
    <row r="217" spans="1:5">
      <c r="A217" s="344"/>
      <c r="B217" s="346"/>
      <c r="E217" s="346"/>
    </row>
    <row r="218" spans="1:5">
      <c r="A218" s="344"/>
      <c r="B218" s="346"/>
      <c r="E218" s="346"/>
    </row>
    <row r="219" spans="1:5">
      <c r="A219" s="344"/>
      <c r="B219" s="346"/>
      <c r="E219" s="346"/>
    </row>
    <row r="220" spans="1:5">
      <c r="A220" s="344"/>
      <c r="B220" s="346"/>
      <c r="E220" s="346"/>
    </row>
    <row r="221" spans="1:5">
      <c r="A221" s="344"/>
      <c r="B221" s="346"/>
      <c r="E221" s="346"/>
    </row>
    <row r="222" spans="1:5">
      <c r="A222" s="344"/>
      <c r="B222" s="346"/>
      <c r="E222" s="346"/>
    </row>
    <row r="223" spans="1:5">
      <c r="A223" s="344"/>
      <c r="B223" s="346"/>
      <c r="E223" s="346"/>
    </row>
    <row r="224" spans="1:5">
      <c r="A224" s="344"/>
      <c r="B224" s="346"/>
      <c r="E224" s="346"/>
    </row>
    <row r="225" spans="1:5">
      <c r="A225" s="344"/>
      <c r="B225" s="346"/>
      <c r="E225" s="346"/>
    </row>
    <row r="226" spans="1:5">
      <c r="A226" s="344"/>
      <c r="B226" s="346"/>
      <c r="E226" s="346"/>
    </row>
    <row r="227" spans="1:5">
      <c r="A227" s="344"/>
      <c r="B227" s="346"/>
      <c r="E227" s="346"/>
    </row>
    <row r="228" spans="1:5">
      <c r="A228" s="344"/>
      <c r="B228" s="346"/>
      <c r="E228" s="346"/>
    </row>
    <row r="229" spans="1:5">
      <c r="A229" s="344"/>
      <c r="B229" s="346"/>
      <c r="E229" s="346"/>
    </row>
    <row r="230" spans="1:5">
      <c r="A230" s="344"/>
      <c r="B230" s="346"/>
      <c r="E230" s="346"/>
    </row>
    <row r="231" spans="1:5">
      <c r="A231" s="344"/>
      <c r="B231" s="346"/>
      <c r="E231" s="346"/>
    </row>
    <row r="232" spans="1:5">
      <c r="A232" s="344"/>
      <c r="B232" s="346"/>
      <c r="E232" s="346"/>
    </row>
    <row r="233" spans="1:5">
      <c r="A233" s="344"/>
      <c r="B233" s="346"/>
      <c r="E233" s="346"/>
    </row>
    <row r="234" spans="1:5">
      <c r="A234" s="344"/>
      <c r="B234" s="346"/>
      <c r="E234" s="346"/>
    </row>
    <row r="235" spans="1:5">
      <c r="A235" s="344"/>
      <c r="B235" s="346"/>
      <c r="E235" s="346"/>
    </row>
    <row r="236" spans="1:5">
      <c r="A236" s="344"/>
      <c r="B236" s="346"/>
      <c r="E236" s="346"/>
    </row>
    <row r="237" spans="1:5">
      <c r="A237" s="344"/>
      <c r="B237" s="346"/>
      <c r="E237" s="346"/>
    </row>
    <row r="238" spans="1:5">
      <c r="A238" s="344"/>
      <c r="B238" s="346"/>
      <c r="E238" s="346"/>
    </row>
    <row r="239" spans="1:5">
      <c r="A239" s="344"/>
      <c r="B239" s="346"/>
      <c r="E239" s="346"/>
    </row>
    <row r="240" spans="1:5">
      <c r="A240" s="344"/>
      <c r="B240" s="346"/>
      <c r="E240" s="346"/>
    </row>
    <row r="241" spans="1:5">
      <c r="A241" s="344"/>
      <c r="B241" s="346"/>
      <c r="E241" s="346"/>
    </row>
    <row r="242" spans="1:5">
      <c r="A242" s="344"/>
      <c r="B242" s="346"/>
      <c r="E242" s="346"/>
    </row>
    <row r="243" spans="1:5">
      <c r="A243" s="344"/>
      <c r="B243" s="346"/>
      <c r="E243" s="346"/>
    </row>
    <row r="244" spans="1:5">
      <c r="A244" s="344"/>
      <c r="B244" s="346"/>
      <c r="E244" s="346"/>
    </row>
    <row r="245" spans="1:5">
      <c r="A245" s="344"/>
      <c r="B245" s="346"/>
      <c r="E245" s="346"/>
    </row>
    <row r="246" spans="1:5">
      <c r="A246" s="344"/>
      <c r="B246" s="346"/>
      <c r="E246" s="346"/>
    </row>
    <row r="247" spans="1:5">
      <c r="A247" s="344"/>
      <c r="B247" s="346"/>
      <c r="E247" s="346"/>
    </row>
    <row r="248" spans="1:5">
      <c r="A248" s="344"/>
      <c r="B248" s="346"/>
      <c r="E248" s="346"/>
    </row>
    <row r="249" spans="1:5">
      <c r="A249" s="344"/>
      <c r="B249" s="346"/>
      <c r="E249" s="346"/>
    </row>
    <row r="250" spans="1:5">
      <c r="A250" s="344"/>
      <c r="B250" s="346"/>
      <c r="E250" s="346"/>
    </row>
    <row r="251" spans="1:5">
      <c r="A251" s="344"/>
      <c r="B251" s="346"/>
      <c r="E251" s="346"/>
    </row>
    <row r="252" spans="1:5">
      <c r="A252" s="344"/>
      <c r="B252" s="346"/>
      <c r="E252" s="346"/>
    </row>
    <row r="253" spans="1:5">
      <c r="A253" s="344"/>
      <c r="B253" s="346"/>
      <c r="E253" s="346"/>
    </row>
    <row r="254" spans="1:5">
      <c r="A254" s="344"/>
      <c r="B254" s="346"/>
      <c r="E254" s="346"/>
    </row>
    <row r="255" spans="1:5">
      <c r="A255" s="344"/>
      <c r="B255" s="346"/>
      <c r="E255" s="346"/>
    </row>
    <row r="256" spans="1:5">
      <c r="A256" s="344"/>
      <c r="B256" s="346"/>
      <c r="E256" s="346"/>
    </row>
    <row r="257" spans="1:5">
      <c r="A257" s="344"/>
      <c r="B257" s="346"/>
      <c r="E257" s="346"/>
    </row>
    <row r="258" spans="1:5">
      <c r="A258" s="344"/>
      <c r="B258" s="346"/>
      <c r="E258" s="346"/>
    </row>
    <row r="259" spans="1:5">
      <c r="A259" s="344"/>
      <c r="B259" s="346"/>
      <c r="E259" s="346"/>
    </row>
    <row r="260" spans="1:5">
      <c r="A260" s="344"/>
      <c r="B260" s="346"/>
      <c r="E260" s="346"/>
    </row>
    <row r="261" spans="1:5">
      <c r="A261" s="344"/>
      <c r="B261" s="346"/>
      <c r="E261" s="346"/>
    </row>
    <row r="262" spans="1:5">
      <c r="A262" s="344"/>
      <c r="B262" s="346"/>
      <c r="E262" s="346"/>
    </row>
    <row r="263" spans="1:5">
      <c r="A263" s="344"/>
      <c r="B263" s="346"/>
      <c r="E263" s="346"/>
    </row>
    <row r="264" spans="1:5">
      <c r="A264" s="344"/>
      <c r="B264" s="346"/>
      <c r="E264" s="346"/>
    </row>
    <row r="265" spans="1:5">
      <c r="A265" s="344"/>
      <c r="B265" s="346"/>
      <c r="E265" s="346"/>
    </row>
    <row r="266" spans="1:5">
      <c r="A266" s="344"/>
      <c r="B266" s="346"/>
      <c r="E266" s="346"/>
    </row>
    <row r="267" spans="1:5">
      <c r="A267" s="344"/>
      <c r="B267" s="346"/>
      <c r="E267" s="346"/>
    </row>
    <row r="268" spans="1:5">
      <c r="A268" s="344"/>
      <c r="B268" s="346"/>
      <c r="E268" s="346"/>
    </row>
    <row r="269" spans="1:5">
      <c r="A269" s="344"/>
      <c r="B269" s="346"/>
      <c r="E269" s="346"/>
    </row>
    <row r="270" spans="1:5">
      <c r="A270" s="344"/>
      <c r="B270" s="346"/>
      <c r="E270" s="346"/>
    </row>
    <row r="271" spans="1:5">
      <c r="A271" s="344"/>
      <c r="B271" s="346"/>
      <c r="E271" s="346"/>
    </row>
    <row r="272" spans="1:5">
      <c r="A272" s="344"/>
      <c r="B272" s="346"/>
      <c r="E272" s="346"/>
    </row>
    <row r="273" spans="1:5">
      <c r="A273" s="344"/>
      <c r="B273" s="346"/>
      <c r="E273" s="346"/>
    </row>
    <row r="274" spans="1:5">
      <c r="A274" s="344"/>
      <c r="B274" s="346"/>
      <c r="E274" s="346"/>
    </row>
    <row r="275" spans="1:5">
      <c r="A275" s="344"/>
      <c r="B275" s="346"/>
      <c r="E275" s="346"/>
    </row>
    <row r="276" spans="1:5">
      <c r="A276" s="344"/>
      <c r="B276" s="346"/>
      <c r="E276" s="346"/>
    </row>
    <row r="277" spans="1:5">
      <c r="A277" s="344"/>
      <c r="B277" s="346"/>
      <c r="E277" s="346"/>
    </row>
    <row r="278" spans="1:5">
      <c r="A278" s="344"/>
      <c r="B278" s="346"/>
      <c r="E278" s="346"/>
    </row>
    <row r="279" spans="1:5">
      <c r="A279" s="344"/>
      <c r="B279" s="346"/>
      <c r="E279" s="346"/>
    </row>
    <row r="280" spans="1:5">
      <c r="A280" s="344"/>
      <c r="B280" s="346"/>
      <c r="E280" s="346"/>
    </row>
    <row r="281" spans="1:5">
      <c r="A281" s="344"/>
      <c r="B281" s="346"/>
      <c r="E281" s="346"/>
    </row>
    <row r="282" spans="1:5">
      <c r="A282" s="344"/>
      <c r="B282" s="346"/>
      <c r="E282" s="346"/>
    </row>
    <row r="283" spans="1:5">
      <c r="A283" s="344"/>
      <c r="B283" s="346"/>
      <c r="E283" s="346"/>
    </row>
    <row r="284" spans="1:5">
      <c r="A284" s="344"/>
      <c r="B284" s="346"/>
      <c r="E284" s="346"/>
    </row>
    <row r="285" spans="1:5">
      <c r="A285" s="344"/>
      <c r="B285" s="346"/>
      <c r="E285" s="346"/>
    </row>
    <row r="286" spans="1:5">
      <c r="A286" s="344"/>
      <c r="B286" s="346"/>
      <c r="E286" s="346"/>
    </row>
    <row r="287" spans="1:5">
      <c r="A287" s="344"/>
      <c r="B287" s="346"/>
      <c r="E287" s="346"/>
    </row>
    <row r="288" spans="1:5">
      <c r="A288" s="344"/>
      <c r="B288" s="346"/>
      <c r="E288" s="346"/>
    </row>
    <row r="289" spans="1:5">
      <c r="A289" s="344"/>
      <c r="B289" s="346"/>
      <c r="E289" s="346"/>
    </row>
    <row r="290" spans="1:5">
      <c r="A290" s="344"/>
      <c r="B290" s="346"/>
      <c r="E290" s="346"/>
    </row>
    <row r="291" spans="1:5">
      <c r="A291" s="344"/>
      <c r="B291" s="346"/>
      <c r="E291" s="346"/>
    </row>
    <row r="292" spans="1:5">
      <c r="A292" s="344"/>
      <c r="B292" s="346"/>
      <c r="E292" s="346"/>
    </row>
    <row r="293" spans="1:5">
      <c r="A293" s="344"/>
      <c r="B293" s="346"/>
      <c r="E293" s="346"/>
    </row>
    <row r="294" spans="1:5">
      <c r="A294" s="344"/>
      <c r="B294" s="346"/>
      <c r="E294" s="346"/>
    </row>
    <row r="295" spans="1:5">
      <c r="A295" s="344"/>
      <c r="B295" s="346"/>
      <c r="E295" s="346"/>
    </row>
    <row r="296" spans="1:5">
      <c r="A296" s="344"/>
      <c r="B296" s="346"/>
      <c r="E296" s="346"/>
    </row>
    <row r="297" spans="1:5">
      <c r="A297" s="344"/>
      <c r="B297" s="346"/>
      <c r="E297" s="346"/>
    </row>
    <row r="298" spans="1:5">
      <c r="A298" s="344"/>
      <c r="B298" s="346"/>
      <c r="E298" s="346"/>
    </row>
    <row r="299" spans="1:5">
      <c r="A299" s="344"/>
      <c r="B299" s="346"/>
      <c r="E299" s="346"/>
    </row>
    <row r="300" spans="1:5">
      <c r="A300" s="344"/>
      <c r="B300" s="346"/>
      <c r="E300" s="346"/>
    </row>
    <row r="301" spans="1:5">
      <c r="A301" s="344"/>
      <c r="B301" s="346"/>
      <c r="E301" s="346"/>
    </row>
    <row r="302" spans="1:5">
      <c r="A302" s="344"/>
      <c r="B302" s="346"/>
      <c r="E302" s="346"/>
    </row>
    <row r="303" spans="1:5">
      <c r="A303" s="344"/>
      <c r="B303" s="346"/>
      <c r="E303" s="346"/>
    </row>
    <row r="304" spans="1:5">
      <c r="A304" s="344"/>
      <c r="B304" s="346"/>
      <c r="E304" s="346"/>
    </row>
    <row r="305" spans="1:5">
      <c r="A305" s="344"/>
      <c r="B305" s="346"/>
      <c r="E305" s="346"/>
    </row>
    <row r="306" spans="1:5">
      <c r="A306" s="344"/>
      <c r="B306" s="346"/>
      <c r="E306" s="346"/>
    </row>
    <row r="307" spans="1:5">
      <c r="A307" s="344"/>
      <c r="B307" s="346"/>
      <c r="E307" s="346"/>
    </row>
    <row r="308" spans="1:5">
      <c r="A308" s="344"/>
      <c r="B308" s="346"/>
      <c r="E308" s="346"/>
    </row>
    <row r="309" spans="1:5">
      <c r="A309" s="344"/>
      <c r="B309" s="346"/>
      <c r="E309" s="346"/>
    </row>
    <row r="310" spans="1:5">
      <c r="A310" s="344"/>
      <c r="B310" s="346"/>
      <c r="E310" s="346"/>
    </row>
    <row r="311" spans="1:5">
      <c r="A311" s="344"/>
      <c r="B311" s="346"/>
      <c r="E311" s="346"/>
    </row>
    <row r="312" spans="1:5">
      <c r="A312" s="344"/>
      <c r="B312" s="346"/>
      <c r="E312" s="346"/>
    </row>
    <row r="313" spans="1:5">
      <c r="A313" s="344"/>
      <c r="B313" s="346"/>
      <c r="E313" s="346"/>
    </row>
    <row r="314" spans="1:5">
      <c r="A314" s="344"/>
      <c r="B314" s="346"/>
      <c r="E314" s="346"/>
    </row>
    <row r="315" spans="1:5">
      <c r="A315" s="344"/>
      <c r="B315" s="346"/>
      <c r="E315" s="346"/>
    </row>
    <row r="316" spans="1:5">
      <c r="A316" s="344"/>
      <c r="B316" s="346"/>
      <c r="E316" s="346"/>
    </row>
    <row r="317" spans="1:5">
      <c r="A317" s="344"/>
      <c r="B317" s="346"/>
      <c r="E317" s="346"/>
    </row>
    <row r="318" spans="1:5">
      <c r="A318" s="344"/>
      <c r="B318" s="346"/>
      <c r="E318" s="346"/>
    </row>
    <row r="319" spans="1:5">
      <c r="A319" s="344"/>
      <c r="B319" s="346"/>
      <c r="E319" s="346"/>
    </row>
    <row r="320" spans="1:5">
      <c r="A320" s="344"/>
      <c r="B320" s="346"/>
      <c r="E320" s="346"/>
    </row>
    <row r="321" spans="1:5">
      <c r="A321" s="344"/>
      <c r="B321" s="346"/>
      <c r="E321" s="346"/>
    </row>
    <row r="322" spans="1:5">
      <c r="A322" s="344"/>
      <c r="B322" s="346"/>
      <c r="E322" s="346"/>
    </row>
    <row r="323" spans="1:5">
      <c r="A323" s="344"/>
      <c r="B323" s="346"/>
      <c r="E323" s="346"/>
    </row>
    <row r="324" spans="1:5">
      <c r="A324" s="344"/>
      <c r="B324" s="346"/>
      <c r="E324" s="346"/>
    </row>
    <row r="325" spans="1:5">
      <c r="A325" s="344"/>
      <c r="B325" s="346"/>
      <c r="E325" s="346"/>
    </row>
    <row r="326" spans="1:5">
      <c r="A326" s="344"/>
      <c r="B326" s="346"/>
      <c r="E326" s="346"/>
    </row>
    <row r="327" spans="1:5">
      <c r="A327" s="344"/>
      <c r="B327" s="346"/>
      <c r="E327" s="346"/>
    </row>
    <row r="328" spans="1:5">
      <c r="A328" s="344"/>
      <c r="B328" s="346"/>
      <c r="E328" s="346"/>
    </row>
    <row r="329" spans="1:5">
      <c r="A329" s="344"/>
      <c r="B329" s="346"/>
      <c r="E329" s="346"/>
    </row>
    <row r="330" spans="1:5">
      <c r="A330" s="344"/>
      <c r="B330" s="346"/>
      <c r="E330" s="346"/>
    </row>
    <row r="331" spans="1:5">
      <c r="A331" s="344"/>
      <c r="B331" s="346"/>
      <c r="E331" s="346"/>
    </row>
    <row r="332" spans="1:5">
      <c r="A332" s="344"/>
      <c r="B332" s="346"/>
      <c r="E332" s="346"/>
    </row>
    <row r="333" spans="1:5">
      <c r="A333" s="344"/>
      <c r="B333" s="346"/>
      <c r="E333" s="346"/>
    </row>
    <row r="334" spans="1:5">
      <c r="A334" s="344"/>
      <c r="B334" s="346"/>
      <c r="E334" s="346"/>
    </row>
    <row r="335" spans="1:5">
      <c r="A335" s="344"/>
      <c r="B335" s="346"/>
      <c r="E335" s="346"/>
    </row>
    <row r="336" spans="1:5">
      <c r="A336" s="344"/>
      <c r="B336" s="346"/>
      <c r="E336" s="346"/>
    </row>
    <row r="337" spans="1:5">
      <c r="A337" s="344"/>
      <c r="B337" s="346"/>
      <c r="E337" s="346"/>
    </row>
    <row r="338" spans="1:5">
      <c r="A338" s="344"/>
      <c r="B338" s="346"/>
      <c r="E338" s="346"/>
    </row>
    <row r="339" spans="1:5">
      <c r="A339" s="344"/>
      <c r="B339" s="346"/>
      <c r="E339" s="346"/>
    </row>
    <row r="340" spans="1:5">
      <c r="A340" s="344"/>
      <c r="B340" s="346"/>
      <c r="E340" s="346"/>
    </row>
    <row r="341" spans="1:5">
      <c r="A341" s="344"/>
      <c r="B341" s="346"/>
      <c r="E341" s="346"/>
    </row>
    <row r="342" spans="1:5">
      <c r="A342" s="344"/>
      <c r="B342" s="346"/>
      <c r="E342" s="346"/>
    </row>
    <row r="343" spans="1:5">
      <c r="A343" s="344"/>
      <c r="B343" s="346"/>
      <c r="E343" s="346"/>
    </row>
    <row r="344" spans="1:5">
      <c r="A344" s="344"/>
      <c r="B344" s="346"/>
      <c r="E344" s="346"/>
    </row>
    <row r="345" spans="1:5">
      <c r="A345" s="344"/>
      <c r="B345" s="346"/>
      <c r="E345" s="346"/>
    </row>
    <row r="346" spans="1:5">
      <c r="A346" s="344"/>
      <c r="B346" s="346"/>
      <c r="E346" s="346"/>
    </row>
    <row r="347" spans="1:5">
      <c r="A347" s="344"/>
      <c r="B347" s="346"/>
      <c r="E347" s="346"/>
    </row>
    <row r="348" spans="1:5">
      <c r="A348" s="344"/>
      <c r="B348" s="346"/>
      <c r="E348" s="346"/>
    </row>
    <row r="349" spans="1:5">
      <c r="A349" s="344"/>
      <c r="B349" s="346"/>
      <c r="E349" s="346"/>
    </row>
    <row r="350" spans="1:5">
      <c r="A350" s="344"/>
      <c r="B350" s="346"/>
      <c r="E350" s="346"/>
    </row>
    <row r="351" spans="1:5">
      <c r="A351" s="344"/>
      <c r="B351" s="346"/>
      <c r="E351" s="346"/>
    </row>
    <row r="352" spans="1:5">
      <c r="A352" s="344"/>
      <c r="B352" s="346"/>
      <c r="E352" s="346"/>
    </row>
    <row r="353" spans="1:5">
      <c r="A353" s="344"/>
      <c r="B353" s="346"/>
      <c r="E353" s="346"/>
    </row>
    <row r="354" spans="1:5">
      <c r="A354" s="344"/>
      <c r="B354" s="346"/>
      <c r="E354" s="346"/>
    </row>
    <row r="355" spans="1:5">
      <c r="A355" s="344"/>
      <c r="B355" s="346"/>
      <c r="E355" s="346"/>
    </row>
    <row r="356" spans="1:5">
      <c r="A356" s="344"/>
      <c r="B356" s="346"/>
      <c r="E356" s="346"/>
    </row>
    <row r="357" spans="1:5">
      <c r="A357" s="344"/>
      <c r="B357" s="346"/>
      <c r="E357" s="346"/>
    </row>
    <row r="358" spans="1:5">
      <c r="A358" s="344"/>
      <c r="B358" s="346"/>
      <c r="E358" s="346"/>
    </row>
    <row r="359" spans="1:5">
      <c r="A359" s="344"/>
      <c r="B359" s="346"/>
      <c r="E359" s="346"/>
    </row>
    <row r="360" spans="1:5">
      <c r="A360" s="344"/>
      <c r="B360" s="346"/>
      <c r="E360" s="346"/>
    </row>
    <row r="361" spans="1:5">
      <c r="A361" s="344"/>
      <c r="B361" s="346"/>
      <c r="E361" s="346"/>
    </row>
    <row r="362" spans="1:5">
      <c r="A362" s="344"/>
      <c r="B362" s="346"/>
      <c r="E362" s="346"/>
    </row>
    <row r="363" spans="1:5">
      <c r="A363" s="344"/>
      <c r="B363" s="346"/>
      <c r="E363" s="346"/>
    </row>
    <row r="364" spans="1:5">
      <c r="A364" s="344"/>
      <c r="B364" s="346"/>
      <c r="E364" s="346"/>
    </row>
    <row r="365" spans="1:5">
      <c r="A365" s="344"/>
      <c r="B365" s="346"/>
      <c r="E365" s="346"/>
    </row>
    <row r="366" spans="1:5">
      <c r="A366" s="344"/>
      <c r="B366" s="346"/>
      <c r="E366" s="346"/>
    </row>
    <row r="367" spans="1:5">
      <c r="A367" s="344"/>
      <c r="B367" s="346"/>
      <c r="E367" s="346"/>
    </row>
    <row r="368" spans="1:5">
      <c r="A368" s="344"/>
      <c r="B368" s="346"/>
      <c r="E368" s="346"/>
    </row>
    <row r="369" spans="1:5">
      <c r="A369" s="344"/>
      <c r="B369" s="346"/>
      <c r="E369" s="346"/>
    </row>
    <row r="370" spans="1:5">
      <c r="A370" s="344"/>
      <c r="B370" s="346"/>
      <c r="E370" s="346"/>
    </row>
    <row r="371" spans="1:5">
      <c r="A371" s="344"/>
      <c r="B371" s="346"/>
      <c r="E371" s="346"/>
    </row>
    <row r="372" spans="1:5">
      <c r="A372" s="344"/>
      <c r="B372" s="346"/>
      <c r="E372" s="346"/>
    </row>
    <row r="373" spans="1:5">
      <c r="A373" s="344"/>
      <c r="B373" s="346"/>
      <c r="E373" s="346"/>
    </row>
    <row r="374" spans="1:5">
      <c r="A374" s="344"/>
      <c r="B374" s="346"/>
      <c r="E374" s="346"/>
    </row>
    <row r="375" spans="1:5">
      <c r="A375" s="344"/>
      <c r="B375" s="346"/>
      <c r="E375" s="346"/>
    </row>
    <row r="376" spans="1:5">
      <c r="A376" s="344"/>
      <c r="B376" s="346"/>
      <c r="E376" s="346"/>
    </row>
    <row r="377" spans="1:5">
      <c r="A377" s="344"/>
      <c r="B377" s="346"/>
      <c r="E377" s="346"/>
    </row>
    <row r="378" spans="1:5">
      <c r="A378" s="344"/>
      <c r="B378" s="346"/>
      <c r="E378" s="346"/>
    </row>
    <row r="379" spans="1:5">
      <c r="A379" s="344"/>
      <c r="B379" s="346"/>
      <c r="E379" s="346"/>
    </row>
    <row r="380" spans="1:5">
      <c r="A380" s="344"/>
      <c r="B380" s="346"/>
      <c r="E380" s="346"/>
    </row>
    <row r="381" spans="1:5">
      <c r="A381" s="344"/>
      <c r="B381" s="346"/>
      <c r="E381" s="346"/>
    </row>
    <row r="382" spans="1:5">
      <c r="A382" s="344"/>
      <c r="B382" s="346"/>
      <c r="E382" s="346"/>
    </row>
    <row r="383" spans="1:5">
      <c r="A383" s="344"/>
      <c r="B383" s="346"/>
      <c r="E383" s="346"/>
    </row>
    <row r="384" spans="1:5">
      <c r="A384" s="344"/>
      <c r="B384" s="346"/>
      <c r="E384" s="346"/>
    </row>
    <row r="385" spans="1:5">
      <c r="A385" s="344"/>
      <c r="B385" s="346"/>
      <c r="E385" s="346"/>
    </row>
    <row r="386" spans="1:5">
      <c r="A386" s="344"/>
      <c r="B386" s="346"/>
      <c r="E386" s="346"/>
    </row>
    <row r="387" spans="1:5">
      <c r="A387" s="344"/>
      <c r="B387" s="346"/>
      <c r="E387" s="346"/>
    </row>
    <row r="388" spans="1:5">
      <c r="A388" s="344"/>
      <c r="B388" s="346"/>
      <c r="E388" s="346"/>
    </row>
    <row r="389" spans="1:5">
      <c r="A389" s="344"/>
      <c r="B389" s="346"/>
      <c r="E389" s="346"/>
    </row>
    <row r="390" spans="1:5">
      <c r="A390" s="344"/>
      <c r="B390" s="346"/>
      <c r="E390" s="346"/>
    </row>
    <row r="391" spans="1:5">
      <c r="A391" s="344"/>
      <c r="B391" s="346"/>
      <c r="E391" s="346"/>
    </row>
    <row r="392" spans="1:5">
      <c r="A392" s="344"/>
      <c r="B392" s="346"/>
      <c r="E392" s="346"/>
    </row>
    <row r="393" spans="1:5">
      <c r="A393" s="344"/>
      <c r="B393" s="346"/>
      <c r="E393" s="346"/>
    </row>
    <row r="394" spans="1:5">
      <c r="A394" s="344"/>
      <c r="B394" s="346"/>
      <c r="E394" s="346"/>
    </row>
    <row r="395" spans="1:5">
      <c r="A395" s="344"/>
      <c r="B395" s="346"/>
      <c r="E395" s="346"/>
    </row>
    <row r="396" spans="1:5">
      <c r="A396" s="344"/>
      <c r="B396" s="346"/>
      <c r="E396" s="346"/>
    </row>
    <row r="397" spans="1:5">
      <c r="A397" s="344"/>
      <c r="B397" s="346"/>
      <c r="E397" s="346"/>
    </row>
    <row r="398" spans="1:5">
      <c r="A398" s="344"/>
      <c r="B398" s="346"/>
      <c r="E398" s="346"/>
    </row>
    <row r="399" spans="1:5">
      <c r="A399" s="344"/>
      <c r="B399" s="346"/>
      <c r="E399" s="346"/>
    </row>
    <row r="400" spans="1:5">
      <c r="A400" s="344"/>
      <c r="B400" s="346"/>
      <c r="E400" s="346"/>
    </row>
    <row r="401" spans="1:5">
      <c r="A401" s="346"/>
      <c r="B401" s="346"/>
      <c r="E401" s="346"/>
    </row>
    <row r="402" spans="1:5">
      <c r="A402" s="346"/>
      <c r="B402" s="346"/>
      <c r="E402" s="346"/>
    </row>
    <row r="403" spans="1:5">
      <c r="A403" s="346"/>
      <c r="B403" s="346"/>
      <c r="E403" s="346"/>
    </row>
    <row r="404" spans="1:5">
      <c r="A404" s="346"/>
      <c r="B404" s="346"/>
      <c r="E404" s="346"/>
    </row>
    <row r="405" spans="1:5">
      <c r="A405" s="346"/>
      <c r="B405" s="346"/>
      <c r="E405" s="346"/>
    </row>
    <row r="406" spans="1:5">
      <c r="A406" s="346"/>
      <c r="B406" s="346"/>
      <c r="E406" s="346"/>
    </row>
    <row r="407" spans="1:5">
      <c r="A407" s="346"/>
      <c r="B407" s="346"/>
      <c r="E407" s="346"/>
    </row>
    <row r="408" spans="1:5">
      <c r="A408" s="346"/>
      <c r="B408" s="346"/>
      <c r="E408" s="346"/>
    </row>
    <row r="409" spans="1:5">
      <c r="A409" s="346"/>
      <c r="B409" s="346"/>
      <c r="E409" s="346"/>
    </row>
    <row r="410" spans="1:5">
      <c r="A410" s="346"/>
      <c r="B410" s="346"/>
      <c r="E410" s="346"/>
    </row>
    <row r="411" spans="1:5">
      <c r="A411" s="346"/>
      <c r="B411" s="346"/>
      <c r="E411" s="346"/>
    </row>
    <row r="412" spans="1:5">
      <c r="A412" s="346"/>
      <c r="B412" s="346"/>
      <c r="E412" s="346"/>
    </row>
    <row r="413" spans="1:5">
      <c r="A413" s="346"/>
      <c r="B413" s="346"/>
      <c r="E413" s="346"/>
    </row>
    <row r="414" spans="1:5">
      <c r="A414" s="346"/>
      <c r="B414" s="346"/>
      <c r="E414" s="346"/>
    </row>
    <row r="415" spans="1:5">
      <c r="A415" s="346"/>
      <c r="B415" s="346"/>
      <c r="E415" s="346"/>
    </row>
    <row r="416" spans="1:5">
      <c r="A416" s="346"/>
      <c r="B416" s="346"/>
      <c r="E416" s="346"/>
    </row>
    <row r="417" spans="1:5">
      <c r="A417" s="346"/>
      <c r="B417" s="346"/>
      <c r="E417" s="346"/>
    </row>
    <row r="418" spans="1:5">
      <c r="A418" s="346"/>
      <c r="B418" s="346"/>
      <c r="E418" s="346"/>
    </row>
    <row r="419" spans="1:5">
      <c r="A419" s="346"/>
      <c r="B419" s="346"/>
      <c r="E419" s="346"/>
    </row>
    <row r="420" spans="1:5">
      <c r="A420" s="346"/>
      <c r="B420" s="346"/>
      <c r="E420" s="346"/>
    </row>
    <row r="421" spans="1:5">
      <c r="A421" s="346"/>
      <c r="B421" s="346"/>
      <c r="E421" s="346"/>
    </row>
    <row r="422" spans="1:5">
      <c r="A422" s="346"/>
      <c r="B422" s="346"/>
      <c r="E422" s="346"/>
    </row>
    <row r="423" spans="1:5">
      <c r="A423" s="346"/>
      <c r="B423" s="346"/>
      <c r="E423" s="346"/>
    </row>
    <row r="424" spans="1:5">
      <c r="A424" s="346"/>
      <c r="B424" s="346"/>
      <c r="E424" s="346"/>
    </row>
    <row r="425" spans="1:5">
      <c r="A425" s="346"/>
      <c r="B425" s="346"/>
      <c r="E425" s="346"/>
    </row>
    <row r="426" spans="1:5">
      <c r="A426" s="346"/>
      <c r="B426" s="346"/>
      <c r="E426" s="346"/>
    </row>
    <row r="427" spans="1:5">
      <c r="A427" s="346"/>
      <c r="B427" s="346"/>
      <c r="E427" s="346"/>
    </row>
    <row r="428" spans="1:5">
      <c r="A428" s="346"/>
      <c r="B428" s="346"/>
      <c r="E428" s="346"/>
    </row>
    <row r="429" spans="1:5">
      <c r="A429" s="346"/>
      <c r="B429" s="346"/>
      <c r="E429" s="346"/>
    </row>
    <row r="430" spans="1:5">
      <c r="A430" s="346"/>
      <c r="B430" s="346"/>
      <c r="E430" s="346"/>
    </row>
    <row r="431" spans="1:5">
      <c r="A431" s="346"/>
      <c r="B431" s="346"/>
      <c r="E431" s="346"/>
    </row>
    <row r="432" spans="1:5">
      <c r="A432" s="346"/>
      <c r="B432" s="346"/>
      <c r="E432" s="346"/>
    </row>
    <row r="433" spans="1:5">
      <c r="A433" s="346"/>
      <c r="B433" s="346"/>
      <c r="E433" s="346"/>
    </row>
    <row r="434" spans="1:5">
      <c r="A434" s="346"/>
      <c r="B434" s="346"/>
      <c r="E434" s="346"/>
    </row>
    <row r="435" spans="1:5">
      <c r="A435" s="346"/>
      <c r="B435" s="346"/>
      <c r="E435" s="346"/>
    </row>
    <row r="436" spans="1:5">
      <c r="A436" s="346"/>
      <c r="B436" s="346"/>
      <c r="E436" s="346"/>
    </row>
    <row r="437" spans="1:5">
      <c r="A437" s="346"/>
      <c r="B437" s="346"/>
      <c r="E437" s="346"/>
    </row>
    <row r="438" spans="1:5">
      <c r="A438" s="346"/>
      <c r="B438" s="346"/>
      <c r="E438" s="346"/>
    </row>
    <row r="439" spans="1:5">
      <c r="A439" s="346"/>
      <c r="B439" s="346"/>
      <c r="E439" s="346"/>
    </row>
    <row r="440" spans="1:5">
      <c r="A440" s="346"/>
      <c r="B440" s="346"/>
      <c r="E440" s="346"/>
    </row>
    <row r="441" spans="1:5">
      <c r="A441" s="346"/>
      <c r="B441" s="346"/>
      <c r="E441" s="346"/>
    </row>
    <row r="442" spans="1:5">
      <c r="A442" s="346"/>
      <c r="B442" s="346"/>
      <c r="E442" s="346"/>
    </row>
    <row r="443" spans="1:5">
      <c r="A443" s="346"/>
      <c r="B443" s="346"/>
      <c r="E443" s="346"/>
    </row>
    <row r="444" spans="1:5">
      <c r="A444" s="346"/>
      <c r="B444" s="346"/>
      <c r="E444" s="346"/>
    </row>
    <row r="445" spans="1:5">
      <c r="A445" s="346"/>
      <c r="B445" s="346"/>
      <c r="E445" s="346"/>
    </row>
    <row r="446" spans="1:5">
      <c r="A446" s="346"/>
      <c r="B446" s="346"/>
      <c r="E446" s="346"/>
    </row>
    <row r="447" spans="1:5">
      <c r="A447" s="346"/>
      <c r="B447" s="346"/>
      <c r="E447" s="346"/>
    </row>
    <row r="448" spans="1:5">
      <c r="A448" s="346"/>
      <c r="B448" s="346"/>
      <c r="E448" s="346"/>
    </row>
    <row r="449" spans="1:5">
      <c r="A449" s="346"/>
      <c r="B449" s="346"/>
      <c r="E449" s="346"/>
    </row>
    <row r="450" spans="1:5">
      <c r="A450" s="346"/>
      <c r="B450" s="346"/>
      <c r="E450" s="346"/>
    </row>
    <row r="451" spans="1:5">
      <c r="A451" s="346"/>
      <c r="B451" s="346"/>
      <c r="E451" s="346"/>
    </row>
    <row r="452" spans="1:5">
      <c r="A452" s="346"/>
      <c r="B452" s="346"/>
      <c r="E452" s="346"/>
    </row>
    <row r="453" spans="1:5">
      <c r="A453" s="346"/>
      <c r="B453" s="346"/>
      <c r="E453" s="346"/>
    </row>
    <row r="454" spans="1:5">
      <c r="A454" s="346"/>
      <c r="B454" s="346"/>
      <c r="E454" s="346"/>
    </row>
    <row r="455" spans="1:5">
      <c r="A455" s="346"/>
      <c r="B455" s="346"/>
      <c r="E455" s="346"/>
    </row>
    <row r="456" spans="1:5">
      <c r="A456" s="346"/>
      <c r="B456" s="346"/>
      <c r="E456" s="346"/>
    </row>
    <row r="457" spans="1:5">
      <c r="A457" s="346"/>
      <c r="B457" s="346"/>
      <c r="E457" s="346"/>
    </row>
    <row r="458" spans="1:5">
      <c r="A458" s="346"/>
      <c r="B458" s="346"/>
      <c r="E458" s="346"/>
    </row>
    <row r="459" spans="1:5">
      <c r="A459" s="346"/>
      <c r="B459" s="346"/>
      <c r="E459" s="346"/>
    </row>
    <row r="460" spans="1:5">
      <c r="A460" s="346"/>
      <c r="B460" s="346"/>
      <c r="E460" s="346"/>
    </row>
    <row r="461" spans="1:5">
      <c r="A461" s="346"/>
      <c r="B461" s="346"/>
      <c r="E461" s="346"/>
    </row>
    <row r="462" spans="1:5">
      <c r="A462" s="346"/>
      <c r="B462" s="346"/>
      <c r="E462" s="346"/>
    </row>
    <row r="463" spans="1:5">
      <c r="A463" s="346"/>
      <c r="B463" s="346"/>
      <c r="E463" s="346"/>
    </row>
    <row r="464" spans="1:5">
      <c r="A464" s="346"/>
      <c r="B464" s="346"/>
      <c r="E464" s="346"/>
    </row>
    <row r="465" spans="1:5">
      <c r="A465" s="346"/>
      <c r="B465" s="346"/>
      <c r="E465" s="346"/>
    </row>
    <row r="466" spans="1:5">
      <c r="A466" s="346"/>
      <c r="B466" s="346"/>
      <c r="E466" s="346"/>
    </row>
    <row r="467" spans="1:5">
      <c r="A467" s="346"/>
      <c r="B467" s="346"/>
      <c r="E467" s="346"/>
    </row>
    <row r="468" spans="1:5">
      <c r="A468" s="346"/>
      <c r="B468" s="346"/>
      <c r="E468" s="346"/>
    </row>
    <row r="469" spans="1:5">
      <c r="A469" s="346"/>
      <c r="B469" s="346"/>
      <c r="E469" s="346"/>
    </row>
    <row r="470" spans="1:5">
      <c r="A470" s="346"/>
      <c r="B470" s="346"/>
      <c r="E470" s="346"/>
    </row>
    <row r="471" spans="1:5">
      <c r="A471" s="346"/>
      <c r="B471" s="346"/>
      <c r="E471" s="346"/>
    </row>
    <row r="472" spans="1:5">
      <c r="A472" s="346"/>
      <c r="B472" s="346"/>
      <c r="E472" s="346"/>
    </row>
    <row r="473" spans="1:5">
      <c r="A473" s="346"/>
      <c r="B473" s="346"/>
      <c r="E473" s="346"/>
    </row>
    <row r="474" spans="1:5">
      <c r="A474" s="346"/>
      <c r="B474" s="346"/>
      <c r="E474" s="346"/>
    </row>
    <row r="475" spans="1:5">
      <c r="A475" s="346"/>
      <c r="B475" s="346"/>
      <c r="E475" s="346"/>
    </row>
    <row r="476" spans="1:5">
      <c r="A476" s="346"/>
      <c r="B476" s="346"/>
      <c r="E476" s="346"/>
    </row>
    <row r="477" spans="1:5">
      <c r="A477" s="346"/>
      <c r="B477" s="346"/>
      <c r="E477" s="346"/>
    </row>
    <row r="478" spans="1:5">
      <c r="A478" s="346"/>
      <c r="B478" s="346"/>
      <c r="E478" s="346"/>
    </row>
    <row r="479" spans="1:5">
      <c r="A479" s="346"/>
      <c r="B479" s="346"/>
      <c r="E479" s="346"/>
    </row>
    <row r="480" spans="1:5">
      <c r="A480" s="346"/>
      <c r="B480" s="346"/>
      <c r="E480" s="346"/>
    </row>
    <row r="481" spans="1:5">
      <c r="A481" s="346"/>
      <c r="B481" s="346"/>
      <c r="E481" s="346"/>
    </row>
    <row r="482" spans="1:5">
      <c r="A482" s="346"/>
      <c r="B482" s="346"/>
      <c r="E482" s="346"/>
    </row>
    <row r="483" spans="1:5">
      <c r="A483" s="346"/>
      <c r="B483" s="346"/>
      <c r="E483" s="346"/>
    </row>
    <row r="484" spans="1:5">
      <c r="A484" s="346"/>
      <c r="B484" s="346"/>
      <c r="E484" s="346"/>
    </row>
    <row r="485" spans="1:5">
      <c r="A485" s="346"/>
      <c r="B485" s="346"/>
      <c r="E485" s="346"/>
    </row>
    <row r="486" spans="1:5">
      <c r="A486" s="346"/>
      <c r="B486" s="346"/>
      <c r="E486" s="346"/>
    </row>
    <row r="487" spans="1:5">
      <c r="A487" s="346"/>
      <c r="B487" s="346"/>
      <c r="E487" s="346"/>
    </row>
    <row r="488" spans="1:5">
      <c r="A488" s="346"/>
      <c r="B488" s="346"/>
      <c r="E488" s="346"/>
    </row>
    <row r="489" spans="1:5">
      <c r="A489" s="346"/>
      <c r="B489" s="346"/>
      <c r="E489" s="346"/>
    </row>
    <row r="490" spans="1:5">
      <c r="A490" s="346"/>
      <c r="B490" s="346"/>
      <c r="E490" s="346"/>
    </row>
    <row r="491" spans="1:5">
      <c r="A491" s="346"/>
      <c r="B491" s="346"/>
      <c r="E491" s="346"/>
    </row>
    <row r="492" spans="1:5">
      <c r="A492" s="346"/>
      <c r="B492" s="346"/>
      <c r="E492" s="346"/>
    </row>
    <row r="493" spans="1:5">
      <c r="A493" s="346"/>
      <c r="B493" s="346"/>
      <c r="E493" s="346"/>
    </row>
    <row r="494" spans="1:5">
      <c r="A494" s="346"/>
      <c r="B494" s="346"/>
      <c r="E494" s="346"/>
    </row>
    <row r="495" spans="1:5">
      <c r="A495" s="346"/>
      <c r="B495" s="346"/>
      <c r="E495" s="346"/>
    </row>
    <row r="496" spans="1:5">
      <c r="A496" s="346"/>
      <c r="B496" s="346"/>
      <c r="E496" s="346"/>
    </row>
    <row r="497" spans="1:5">
      <c r="A497" s="346"/>
      <c r="B497" s="346"/>
      <c r="E497" s="346"/>
    </row>
    <row r="498" spans="1:5">
      <c r="A498" s="346"/>
      <c r="B498" s="346"/>
      <c r="E498" s="346"/>
    </row>
    <row r="499" spans="1:5">
      <c r="A499" s="346"/>
      <c r="B499" s="346"/>
      <c r="E499" s="346"/>
    </row>
    <row r="500" spans="1:5">
      <c r="A500" s="346"/>
      <c r="B500" s="346"/>
      <c r="E500" s="346"/>
    </row>
    <row r="501" spans="1:5">
      <c r="A501" s="346"/>
      <c r="B501" s="346"/>
      <c r="E501" s="346"/>
    </row>
    <row r="502" spans="1:5">
      <c r="A502" s="346"/>
      <c r="B502" s="346"/>
      <c r="E502" s="346"/>
    </row>
    <row r="503" spans="1:5">
      <c r="A503" s="346"/>
      <c r="B503" s="346"/>
      <c r="E503" s="346"/>
    </row>
    <row r="504" spans="1:5">
      <c r="A504" s="346"/>
      <c r="B504" s="346"/>
      <c r="E504" s="346"/>
    </row>
    <row r="505" spans="1:5">
      <c r="A505" s="346"/>
      <c r="B505" s="346"/>
      <c r="E505" s="346"/>
    </row>
    <row r="506" spans="1:5">
      <c r="A506" s="346"/>
      <c r="B506" s="346"/>
      <c r="E506" s="346"/>
    </row>
    <row r="507" spans="1:5">
      <c r="A507" s="346"/>
      <c r="B507" s="346"/>
      <c r="E507" s="346"/>
    </row>
    <row r="508" spans="1:5">
      <c r="A508" s="346"/>
      <c r="B508" s="346"/>
      <c r="E508" s="346"/>
    </row>
    <row r="509" spans="1:5">
      <c r="A509" s="346"/>
      <c r="B509" s="346"/>
      <c r="E509" s="346"/>
    </row>
    <row r="510" spans="1:5">
      <c r="A510" s="346"/>
      <c r="B510" s="346"/>
      <c r="E510" s="346"/>
    </row>
    <row r="511" spans="1:5">
      <c r="A511" s="346"/>
      <c r="B511" s="346"/>
      <c r="E511" s="346"/>
    </row>
    <row r="512" spans="1:5">
      <c r="A512" s="346"/>
      <c r="B512" s="346"/>
      <c r="E512" s="346"/>
    </row>
    <row r="513" spans="1:5">
      <c r="A513" s="346"/>
      <c r="B513" s="346"/>
      <c r="E513" s="346"/>
    </row>
    <row r="514" spans="1:5">
      <c r="A514" s="346"/>
      <c r="B514" s="346"/>
      <c r="E514" s="346"/>
    </row>
    <row r="515" spans="1:5">
      <c r="A515" s="346"/>
      <c r="B515" s="346"/>
      <c r="E515" s="346"/>
    </row>
    <row r="516" spans="1:5">
      <c r="A516" s="346"/>
      <c r="B516" s="346"/>
      <c r="E516" s="346"/>
    </row>
    <row r="517" spans="1:5">
      <c r="A517" s="346"/>
      <c r="B517" s="346"/>
      <c r="E517" s="346"/>
    </row>
    <row r="518" spans="1:5">
      <c r="A518" s="346"/>
      <c r="B518" s="346"/>
      <c r="E518" s="346"/>
    </row>
    <row r="519" spans="1:5">
      <c r="A519" s="346"/>
      <c r="B519" s="346"/>
      <c r="E519" s="346"/>
    </row>
    <row r="520" spans="1:5">
      <c r="A520" s="346"/>
      <c r="B520" s="346"/>
      <c r="E520" s="346"/>
    </row>
    <row r="521" spans="1:5">
      <c r="A521" s="346"/>
      <c r="B521" s="346"/>
      <c r="E521" s="346"/>
    </row>
    <row r="522" spans="1:5">
      <c r="A522" s="346"/>
      <c r="B522" s="346"/>
      <c r="E522" s="346"/>
    </row>
    <row r="523" spans="1:5">
      <c r="A523" s="346"/>
      <c r="B523" s="346"/>
      <c r="E523" s="346"/>
    </row>
    <row r="524" spans="1:5">
      <c r="A524" s="346"/>
      <c r="B524" s="346"/>
      <c r="E524" s="346"/>
    </row>
    <row r="525" spans="1:5">
      <c r="A525" s="346"/>
      <c r="B525" s="346"/>
      <c r="E525" s="346"/>
    </row>
    <row r="526" spans="1:5">
      <c r="A526" s="346"/>
      <c r="B526" s="346"/>
      <c r="E526" s="346"/>
    </row>
    <row r="527" spans="1:5">
      <c r="A527" s="346"/>
      <c r="B527" s="346"/>
      <c r="E527" s="346"/>
    </row>
    <row r="528" spans="1:5">
      <c r="A528" s="346"/>
      <c r="B528" s="346"/>
      <c r="E528" s="346"/>
    </row>
    <row r="529" spans="1:5">
      <c r="A529" s="346"/>
      <c r="B529" s="346"/>
      <c r="E529" s="346"/>
    </row>
    <row r="530" spans="1:5">
      <c r="A530" s="346"/>
      <c r="B530" s="346"/>
      <c r="E530" s="346"/>
    </row>
    <row r="531" spans="1:5">
      <c r="A531" s="346"/>
      <c r="B531" s="346"/>
      <c r="E531" s="346"/>
    </row>
    <row r="532" spans="1:5">
      <c r="A532" s="346"/>
      <c r="B532" s="346"/>
      <c r="E532" s="346"/>
    </row>
    <row r="533" spans="1:5">
      <c r="A533" s="346"/>
      <c r="B533" s="346"/>
      <c r="E533" s="346"/>
    </row>
    <row r="534" spans="1:5">
      <c r="A534" s="346"/>
      <c r="B534" s="346"/>
      <c r="E534" s="346"/>
    </row>
    <row r="535" spans="1:5">
      <c r="A535" s="346"/>
      <c r="B535" s="346"/>
      <c r="E535" s="346"/>
    </row>
    <row r="536" spans="1:5">
      <c r="A536" s="346"/>
      <c r="B536" s="346"/>
      <c r="E536" s="346"/>
    </row>
    <row r="537" spans="1:5">
      <c r="A537" s="346"/>
      <c r="B537" s="346"/>
      <c r="E537" s="346"/>
    </row>
    <row r="538" spans="1:5">
      <c r="A538" s="346"/>
      <c r="B538" s="346"/>
      <c r="E538" s="346"/>
    </row>
    <row r="539" spans="1:5">
      <c r="A539" s="346"/>
      <c r="B539" s="346"/>
      <c r="E539" s="346"/>
    </row>
    <row r="540" spans="1:5">
      <c r="A540" s="346"/>
      <c r="B540" s="346"/>
      <c r="E540" s="346"/>
    </row>
    <row r="541" spans="1:5">
      <c r="A541" s="346"/>
      <c r="B541" s="346"/>
      <c r="E541" s="346"/>
    </row>
    <row r="542" spans="1:5">
      <c r="A542" s="346"/>
      <c r="B542" s="346"/>
      <c r="E542" s="346"/>
    </row>
    <row r="543" spans="1:5">
      <c r="A543" s="346"/>
      <c r="B543" s="346"/>
      <c r="E543" s="346"/>
    </row>
    <row r="544" spans="1:5">
      <c r="A544" s="346"/>
      <c r="B544" s="346"/>
      <c r="E544" s="346"/>
    </row>
    <row r="545" spans="1:5">
      <c r="A545" s="346"/>
      <c r="B545" s="346"/>
      <c r="E545" s="346"/>
    </row>
    <row r="546" spans="1:5">
      <c r="A546" s="346"/>
      <c r="B546" s="346"/>
      <c r="E546" s="346"/>
    </row>
    <row r="547" spans="1:5">
      <c r="A547" s="346"/>
      <c r="B547" s="346"/>
      <c r="E547" s="346"/>
    </row>
    <row r="548" spans="1:5">
      <c r="A548" s="346"/>
      <c r="B548" s="346"/>
      <c r="E548" s="346"/>
    </row>
    <row r="549" spans="1:5">
      <c r="A549" s="346"/>
      <c r="B549" s="346"/>
      <c r="E549" s="346"/>
    </row>
    <row r="550" spans="1:5">
      <c r="A550" s="346"/>
      <c r="B550" s="346"/>
      <c r="E550" s="346"/>
    </row>
    <row r="551" spans="1:5">
      <c r="A551" s="346"/>
      <c r="B551" s="346"/>
      <c r="E551" s="346"/>
    </row>
    <row r="552" spans="1:5">
      <c r="A552" s="346"/>
      <c r="B552" s="346"/>
      <c r="E552" s="346"/>
    </row>
    <row r="553" spans="1:5">
      <c r="A553" s="346"/>
      <c r="B553" s="346"/>
      <c r="E553" s="346"/>
    </row>
    <row r="554" spans="1:5">
      <c r="A554" s="346"/>
      <c r="B554" s="346"/>
      <c r="E554" s="346"/>
    </row>
    <row r="555" spans="1:5">
      <c r="A555" s="346"/>
      <c r="B555" s="346"/>
      <c r="E555" s="346"/>
    </row>
    <row r="556" spans="1:5">
      <c r="A556" s="346"/>
      <c r="B556" s="346"/>
      <c r="E556" s="346"/>
    </row>
    <row r="557" spans="1:5">
      <c r="A557" s="346"/>
      <c r="B557" s="346"/>
      <c r="E557" s="346"/>
    </row>
    <row r="558" spans="1:5">
      <c r="A558" s="346"/>
      <c r="B558" s="346"/>
      <c r="E558" s="346"/>
    </row>
    <row r="559" spans="1:5">
      <c r="A559" s="346"/>
      <c r="B559" s="346"/>
      <c r="E559" s="346"/>
    </row>
    <row r="560" spans="1:5">
      <c r="A560" s="346"/>
      <c r="B560" s="346"/>
      <c r="E560" s="346"/>
    </row>
    <row r="561" spans="1:5">
      <c r="A561" s="346"/>
      <c r="B561" s="346"/>
      <c r="E561" s="346"/>
    </row>
    <row r="562" spans="1:5">
      <c r="A562" s="346"/>
      <c r="B562" s="346"/>
      <c r="E562" s="346"/>
    </row>
    <row r="563" spans="1:5">
      <c r="A563" s="346"/>
      <c r="B563" s="346"/>
      <c r="E563" s="346"/>
    </row>
    <row r="564" spans="1:5">
      <c r="A564" s="346"/>
      <c r="B564" s="346"/>
      <c r="E564" s="346"/>
    </row>
    <row r="565" spans="1:5">
      <c r="A565" s="346"/>
      <c r="B565" s="346"/>
      <c r="E565" s="346"/>
    </row>
    <row r="566" spans="1:5">
      <c r="A566" s="346"/>
      <c r="B566" s="346"/>
      <c r="E566" s="346"/>
    </row>
    <row r="567" spans="1:5">
      <c r="A567" s="346"/>
      <c r="B567" s="346"/>
      <c r="E567" s="346"/>
    </row>
    <row r="568" spans="1:5">
      <c r="A568" s="346"/>
      <c r="B568" s="346"/>
      <c r="E568" s="346"/>
    </row>
    <row r="569" spans="1:5">
      <c r="A569" s="346"/>
      <c r="B569" s="346"/>
      <c r="E569" s="346"/>
    </row>
    <row r="570" spans="1:5">
      <c r="A570" s="346"/>
      <c r="B570" s="346"/>
      <c r="E570" s="346"/>
    </row>
    <row r="571" spans="1:5">
      <c r="A571" s="346"/>
      <c r="B571" s="346"/>
      <c r="E571" s="346"/>
    </row>
    <row r="572" spans="1:5">
      <c r="A572" s="346"/>
      <c r="B572" s="346"/>
      <c r="E572" s="346"/>
    </row>
    <row r="573" spans="1:5">
      <c r="A573" s="346"/>
      <c r="B573" s="346"/>
      <c r="E573" s="346"/>
    </row>
    <row r="574" spans="1:5">
      <c r="A574" s="346"/>
      <c r="B574" s="346"/>
      <c r="E574" s="346"/>
    </row>
    <row r="575" spans="1:5">
      <c r="A575" s="346"/>
      <c r="B575" s="346"/>
      <c r="E575" s="346"/>
    </row>
    <row r="576" spans="1:5">
      <c r="A576" s="346"/>
      <c r="B576" s="346"/>
      <c r="E576" s="346"/>
    </row>
    <row r="577" spans="1:5">
      <c r="A577" s="346"/>
      <c r="B577" s="346"/>
      <c r="E577" s="346"/>
    </row>
    <row r="578" spans="1:5">
      <c r="A578" s="346"/>
      <c r="B578" s="346"/>
      <c r="E578" s="346"/>
    </row>
    <row r="579" spans="1:5">
      <c r="A579" s="346"/>
      <c r="B579" s="346"/>
      <c r="E579" s="346"/>
    </row>
    <row r="580" spans="1:5">
      <c r="A580" s="346"/>
      <c r="B580" s="346"/>
      <c r="E580" s="346"/>
    </row>
    <row r="581" spans="1:5">
      <c r="A581" s="346"/>
      <c r="B581" s="346"/>
      <c r="E581" s="346"/>
    </row>
    <row r="582" spans="1:5">
      <c r="A582" s="346"/>
      <c r="B582" s="346"/>
      <c r="E582" s="346"/>
    </row>
    <row r="583" spans="1:5">
      <c r="A583" s="346"/>
      <c r="B583" s="346"/>
      <c r="E583" s="346"/>
    </row>
    <row r="584" spans="1:5">
      <c r="A584" s="346"/>
      <c r="B584" s="346"/>
      <c r="E584" s="346"/>
    </row>
    <row r="585" spans="1:5">
      <c r="A585" s="346"/>
      <c r="B585" s="346"/>
      <c r="E585" s="346"/>
    </row>
    <row r="586" spans="1:5">
      <c r="A586" s="346"/>
      <c r="B586" s="346"/>
      <c r="E586" s="346"/>
    </row>
    <row r="587" spans="1:5">
      <c r="A587" s="346"/>
      <c r="B587" s="346"/>
      <c r="E587" s="346"/>
    </row>
    <row r="588" spans="1:5">
      <c r="A588" s="346"/>
      <c r="B588" s="346"/>
      <c r="E588" s="346"/>
    </row>
    <row r="589" spans="1:5">
      <c r="A589" s="346"/>
      <c r="B589" s="346"/>
      <c r="E589" s="346"/>
    </row>
    <row r="590" spans="1:5">
      <c r="A590" s="346"/>
      <c r="B590" s="346"/>
      <c r="E590" s="346"/>
    </row>
    <row r="591" spans="1:5">
      <c r="A591" s="346"/>
      <c r="B591" s="346"/>
      <c r="E591" s="346"/>
    </row>
    <row r="592" spans="1:5">
      <c r="A592" s="346"/>
      <c r="B592" s="346"/>
      <c r="E592" s="346"/>
    </row>
    <row r="593" spans="1:5">
      <c r="A593" s="346"/>
      <c r="B593" s="346"/>
      <c r="E593" s="346"/>
    </row>
    <row r="594" spans="1:5">
      <c r="A594" s="346"/>
      <c r="B594" s="346"/>
      <c r="E594" s="346"/>
    </row>
    <row r="595" spans="1:5">
      <c r="A595" s="346"/>
      <c r="B595" s="346"/>
      <c r="E595" s="346"/>
    </row>
    <row r="596" spans="1:5">
      <c r="A596" s="346"/>
      <c r="B596" s="346"/>
      <c r="E596" s="346"/>
    </row>
    <row r="597" spans="1:5">
      <c r="A597" s="346"/>
      <c r="B597" s="346"/>
      <c r="E597" s="346"/>
    </row>
    <row r="598" spans="1:5">
      <c r="A598" s="346"/>
      <c r="B598" s="346"/>
      <c r="E598" s="346"/>
    </row>
    <row r="599" spans="1:5">
      <c r="A599" s="346"/>
      <c r="B599" s="346"/>
      <c r="E599" s="346"/>
    </row>
    <row r="600" spans="1:5">
      <c r="A600" s="346"/>
      <c r="B600" s="346"/>
      <c r="E600" s="346"/>
    </row>
    <row r="601" spans="1:5">
      <c r="A601" s="346"/>
      <c r="B601" s="346"/>
      <c r="E601" s="346"/>
    </row>
    <row r="602" spans="1:5">
      <c r="A602" s="346"/>
      <c r="B602" s="346"/>
      <c r="E602" s="346"/>
    </row>
    <row r="603" spans="1:5">
      <c r="A603" s="346"/>
      <c r="B603" s="346"/>
      <c r="E603" s="346"/>
    </row>
    <row r="604" spans="1:5">
      <c r="A604" s="346"/>
      <c r="B604" s="346"/>
      <c r="E604" s="346"/>
    </row>
    <row r="605" spans="1:5">
      <c r="A605" s="346"/>
      <c r="B605" s="346"/>
      <c r="E605" s="346"/>
    </row>
    <row r="606" spans="1:5">
      <c r="A606" s="346"/>
      <c r="B606" s="346"/>
      <c r="E606" s="346"/>
    </row>
    <row r="607" spans="1:5">
      <c r="A607" s="346"/>
      <c r="B607" s="346"/>
      <c r="E607" s="346"/>
    </row>
    <row r="608" spans="1:5">
      <c r="A608" s="346"/>
      <c r="B608" s="346"/>
      <c r="E608" s="346"/>
    </row>
    <row r="609" spans="1:5">
      <c r="A609" s="346"/>
      <c r="B609" s="346"/>
      <c r="E609" s="346"/>
    </row>
    <row r="610" spans="1:5">
      <c r="A610" s="346"/>
      <c r="B610" s="346"/>
      <c r="E610" s="346"/>
    </row>
    <row r="611" spans="1:5">
      <c r="A611" s="346"/>
      <c r="B611" s="346"/>
      <c r="E611" s="346"/>
    </row>
    <row r="612" spans="1:5">
      <c r="A612" s="346"/>
      <c r="B612" s="346"/>
      <c r="E612" s="346"/>
    </row>
    <row r="613" spans="1:5">
      <c r="A613" s="346"/>
      <c r="B613" s="346"/>
      <c r="E613" s="346"/>
    </row>
    <row r="614" spans="1:5">
      <c r="A614" s="346"/>
      <c r="B614" s="346"/>
      <c r="E614" s="346"/>
    </row>
    <row r="615" spans="1:5">
      <c r="A615" s="346"/>
      <c r="B615" s="346"/>
      <c r="E615" s="346"/>
    </row>
    <row r="616" spans="1:5">
      <c r="A616" s="346"/>
      <c r="B616" s="346"/>
      <c r="E616" s="346"/>
    </row>
    <row r="617" spans="1:5">
      <c r="A617" s="346"/>
      <c r="B617" s="346"/>
      <c r="E617" s="346"/>
    </row>
    <row r="618" spans="1:5">
      <c r="A618" s="346"/>
      <c r="B618" s="346"/>
      <c r="E618" s="346"/>
    </row>
    <row r="619" spans="1:5">
      <c r="A619" s="346"/>
      <c r="B619" s="346"/>
      <c r="E619" s="346"/>
    </row>
    <row r="620" spans="1:5">
      <c r="A620" s="346"/>
      <c r="B620" s="346"/>
      <c r="E620" s="346"/>
    </row>
    <row r="621" spans="1:5">
      <c r="A621" s="346"/>
      <c r="B621" s="346"/>
      <c r="E621" s="346"/>
    </row>
    <row r="622" spans="1:5">
      <c r="A622" s="346"/>
      <c r="B622" s="346"/>
      <c r="E622" s="346"/>
    </row>
    <row r="623" spans="1:5">
      <c r="A623" s="346"/>
      <c r="B623" s="346"/>
      <c r="E623" s="346"/>
    </row>
    <row r="624" spans="1:5">
      <c r="A624" s="346"/>
      <c r="B624" s="346"/>
      <c r="E624" s="346"/>
    </row>
    <row r="625" spans="1:5">
      <c r="A625" s="346"/>
      <c r="B625" s="346"/>
      <c r="E625" s="346"/>
    </row>
    <row r="626" spans="1:5">
      <c r="A626" s="346"/>
      <c r="B626" s="346"/>
      <c r="E626" s="346"/>
    </row>
    <row r="627" spans="1:5">
      <c r="A627" s="346"/>
      <c r="B627" s="346"/>
      <c r="E627" s="346"/>
    </row>
    <row r="628" spans="1:5">
      <c r="A628" s="346"/>
      <c r="B628" s="346"/>
      <c r="E628" s="346"/>
    </row>
    <row r="629" spans="1:5">
      <c r="A629" s="346"/>
      <c r="B629" s="346"/>
      <c r="E629" s="346"/>
    </row>
    <row r="630" spans="1:5">
      <c r="A630" s="346"/>
      <c r="B630" s="346"/>
      <c r="E630" s="346"/>
    </row>
    <row r="631" spans="1:5">
      <c r="A631" s="346"/>
      <c r="B631" s="346"/>
      <c r="E631" s="346"/>
    </row>
    <row r="632" spans="1:5">
      <c r="A632" s="346"/>
      <c r="B632" s="346"/>
      <c r="E632" s="346"/>
    </row>
    <row r="633" spans="1:5">
      <c r="A633" s="346"/>
      <c r="B633" s="346"/>
      <c r="E633" s="346"/>
    </row>
    <row r="634" spans="1:5">
      <c r="A634" s="346"/>
      <c r="B634" s="346"/>
      <c r="E634" s="346"/>
    </row>
    <row r="635" spans="1:5">
      <c r="A635" s="346"/>
      <c r="B635" s="346"/>
      <c r="E635" s="346"/>
    </row>
    <row r="636" spans="1:5">
      <c r="A636" s="346"/>
      <c r="B636" s="346"/>
      <c r="E636" s="346"/>
    </row>
    <row r="637" spans="1:5">
      <c r="A637" s="346"/>
      <c r="B637" s="346"/>
      <c r="E637" s="346"/>
    </row>
    <row r="638" spans="1:5">
      <c r="A638" s="346"/>
      <c r="B638" s="346"/>
      <c r="E638" s="346"/>
    </row>
    <row r="639" spans="1:5">
      <c r="A639" s="346"/>
      <c r="B639" s="346"/>
      <c r="E639" s="346"/>
    </row>
    <row r="640" spans="1:5">
      <c r="A640" s="346"/>
      <c r="B640" s="346"/>
      <c r="E640" s="346"/>
    </row>
    <row r="641" spans="1:5">
      <c r="A641" s="346"/>
      <c r="B641" s="346"/>
      <c r="E641" s="346"/>
    </row>
    <row r="642" spans="1:5">
      <c r="A642" s="346"/>
      <c r="B642" s="346"/>
      <c r="E642" s="346"/>
    </row>
    <row r="643" spans="1:5">
      <c r="A643" s="346"/>
      <c r="B643" s="346"/>
      <c r="E643" s="346"/>
    </row>
    <row r="644" spans="1:5">
      <c r="A644" s="346"/>
      <c r="B644" s="346"/>
      <c r="E644" s="346"/>
    </row>
    <row r="645" spans="1:5">
      <c r="A645" s="346"/>
      <c r="B645" s="346"/>
      <c r="E645" s="346"/>
    </row>
    <row r="646" spans="1:5">
      <c r="A646" s="346"/>
      <c r="B646" s="346"/>
      <c r="E646" s="346"/>
    </row>
    <row r="647" spans="1:5">
      <c r="A647" s="346"/>
      <c r="B647" s="346"/>
      <c r="E647" s="346"/>
    </row>
    <row r="648" spans="1:5">
      <c r="A648" s="346"/>
      <c r="B648" s="346"/>
      <c r="E648" s="346"/>
    </row>
    <row r="649" spans="1:5">
      <c r="A649" s="346"/>
      <c r="B649" s="346"/>
      <c r="E649" s="346"/>
    </row>
    <row r="650" spans="1:5">
      <c r="A650" s="346"/>
      <c r="B650" s="346"/>
      <c r="E650" s="346"/>
    </row>
    <row r="651" spans="1:5">
      <c r="A651" s="346"/>
      <c r="B651" s="346"/>
      <c r="E651" s="346"/>
    </row>
    <row r="652" spans="1:5">
      <c r="A652" s="346"/>
      <c r="B652" s="346"/>
      <c r="E652" s="346"/>
    </row>
    <row r="653" spans="1:5">
      <c r="A653" s="346"/>
      <c r="B653" s="346"/>
      <c r="E653" s="346"/>
    </row>
    <row r="654" spans="1:5">
      <c r="A654" s="346"/>
      <c r="B654" s="346"/>
      <c r="E654" s="346"/>
    </row>
    <row r="655" spans="1:5">
      <c r="A655" s="346"/>
      <c r="B655" s="346"/>
      <c r="E655" s="346"/>
    </row>
    <row r="656" spans="1:5">
      <c r="A656" s="346"/>
      <c r="B656" s="346"/>
      <c r="E656" s="346"/>
    </row>
    <row r="657" spans="1:5">
      <c r="A657" s="346"/>
      <c r="B657" s="346"/>
      <c r="E657" s="346"/>
    </row>
    <row r="658" spans="1:5">
      <c r="A658" s="346"/>
      <c r="B658" s="346"/>
      <c r="E658" s="346"/>
    </row>
    <row r="659" spans="1:5">
      <c r="A659" s="346"/>
      <c r="B659" s="346"/>
      <c r="E659" s="346"/>
    </row>
    <row r="660" spans="1:5">
      <c r="A660" s="346"/>
      <c r="B660" s="346"/>
      <c r="E660" s="346"/>
    </row>
    <row r="661" spans="1:5">
      <c r="A661" s="346"/>
      <c r="B661" s="346"/>
      <c r="E661" s="346"/>
    </row>
    <row r="662" spans="1:5">
      <c r="A662" s="346"/>
      <c r="B662" s="346"/>
      <c r="E662" s="346"/>
    </row>
    <row r="663" spans="1:5">
      <c r="A663" s="346"/>
      <c r="B663" s="346"/>
      <c r="E663" s="346"/>
    </row>
    <row r="664" spans="1:5">
      <c r="A664" s="346"/>
      <c r="B664" s="346"/>
      <c r="E664" s="346"/>
    </row>
    <row r="665" spans="1:5">
      <c r="A665" s="346"/>
      <c r="B665" s="346"/>
      <c r="E665" s="346"/>
    </row>
    <row r="666" spans="1:5">
      <c r="A666" s="346"/>
      <c r="B666" s="346"/>
      <c r="E666" s="346"/>
    </row>
    <row r="667" spans="1:5">
      <c r="A667" s="346"/>
      <c r="B667" s="346"/>
      <c r="E667" s="346"/>
    </row>
    <row r="668" spans="1:5">
      <c r="A668" s="346"/>
      <c r="B668" s="346"/>
      <c r="E668" s="346"/>
    </row>
    <row r="669" spans="1:5">
      <c r="A669" s="346"/>
      <c r="B669" s="346"/>
      <c r="E669" s="346"/>
    </row>
    <row r="670" spans="1:5">
      <c r="A670" s="346"/>
      <c r="B670" s="346"/>
      <c r="E670" s="346"/>
    </row>
    <row r="671" spans="1:5">
      <c r="A671" s="346"/>
      <c r="B671" s="346"/>
      <c r="E671" s="346"/>
    </row>
    <row r="672" spans="1:5">
      <c r="A672" s="346"/>
      <c r="B672" s="346"/>
      <c r="E672" s="346"/>
    </row>
    <row r="673" spans="1:5">
      <c r="A673" s="346"/>
      <c r="B673" s="346"/>
      <c r="E673" s="346"/>
    </row>
    <row r="674" spans="1:5">
      <c r="A674" s="346"/>
      <c r="B674" s="346"/>
      <c r="E674" s="346"/>
    </row>
    <row r="675" spans="1:5">
      <c r="A675" s="346"/>
      <c r="B675" s="346"/>
      <c r="E675" s="346"/>
    </row>
    <row r="676" spans="1:5">
      <c r="A676" s="346"/>
      <c r="B676" s="346"/>
      <c r="E676" s="346"/>
    </row>
    <row r="677" spans="1:5">
      <c r="E677" s="346"/>
    </row>
    <row r="678" spans="1:5">
      <c r="E678" s="346"/>
    </row>
    <row r="679" spans="1:5">
      <c r="E679" s="346"/>
    </row>
    <row r="680" spans="1:5">
      <c r="E680" s="346"/>
    </row>
    <row r="681" spans="1:5">
      <c r="E681" s="346"/>
    </row>
    <row r="682" spans="1:5">
      <c r="E682" s="346"/>
    </row>
    <row r="683" spans="1:5">
      <c r="E683" s="346"/>
    </row>
    <row r="684" spans="1:5">
      <c r="E684" s="346"/>
    </row>
    <row r="685" spans="1:5">
      <c r="E685" s="346"/>
    </row>
    <row r="686" spans="1:5">
      <c r="E686" s="346"/>
    </row>
    <row r="687" spans="1:5">
      <c r="E687" s="346"/>
    </row>
    <row r="688" spans="1:5">
      <c r="E688" s="346"/>
    </row>
    <row r="689" spans="5:5">
      <c r="E689" s="346"/>
    </row>
    <row r="690" spans="5:5">
      <c r="E690" s="346"/>
    </row>
    <row r="691" spans="5:5">
      <c r="E691" s="346"/>
    </row>
    <row r="692" spans="5:5">
      <c r="E692" s="346"/>
    </row>
    <row r="693" spans="5:5">
      <c r="E693" s="346"/>
    </row>
    <row r="694" spans="5:5">
      <c r="E694" s="346"/>
    </row>
    <row r="695" spans="5:5">
      <c r="E695" s="346"/>
    </row>
    <row r="696" spans="5:5">
      <c r="E696" s="346"/>
    </row>
    <row r="697" spans="5:5">
      <c r="E697" s="346"/>
    </row>
    <row r="698" spans="5:5">
      <c r="E698" s="346"/>
    </row>
    <row r="699" spans="5:5">
      <c r="E699" s="346"/>
    </row>
    <row r="700" spans="5:5">
      <c r="E700" s="346"/>
    </row>
    <row r="701" spans="5:5">
      <c r="E701" s="346"/>
    </row>
    <row r="702" spans="5:5">
      <c r="E702" s="346"/>
    </row>
    <row r="703" spans="5:5">
      <c r="E703" s="346"/>
    </row>
    <row r="704" spans="5:5">
      <c r="E704" s="346"/>
    </row>
    <row r="705" spans="5:5">
      <c r="E705" s="346"/>
    </row>
    <row r="706" spans="5:5">
      <c r="E706" s="346"/>
    </row>
    <row r="707" spans="5:5">
      <c r="E707" s="346"/>
    </row>
    <row r="708" spans="5:5">
      <c r="E708" s="346"/>
    </row>
    <row r="709" spans="5:5">
      <c r="E709" s="346"/>
    </row>
    <row r="710" spans="5:5">
      <c r="E710" s="346"/>
    </row>
    <row r="711" spans="5:5">
      <c r="E711" s="346"/>
    </row>
    <row r="712" spans="5:5">
      <c r="E712" s="346"/>
    </row>
    <row r="713" spans="5:5">
      <c r="E713" s="346"/>
    </row>
    <row r="714" spans="5:5">
      <c r="E714" s="346"/>
    </row>
    <row r="715" spans="5:5">
      <c r="E715" s="346"/>
    </row>
    <row r="716" spans="5:5">
      <c r="E716" s="346"/>
    </row>
    <row r="717" spans="5:5">
      <c r="E717" s="346"/>
    </row>
    <row r="718" spans="5:5">
      <c r="E718" s="346"/>
    </row>
    <row r="719" spans="5:5">
      <c r="E719" s="346"/>
    </row>
    <row r="720" spans="5:5">
      <c r="E720" s="346"/>
    </row>
    <row r="721" spans="5:5">
      <c r="E721" s="346"/>
    </row>
    <row r="722" spans="5:5">
      <c r="E722" s="346"/>
    </row>
    <row r="723" spans="5:5">
      <c r="E723" s="346"/>
    </row>
    <row r="724" spans="5:5">
      <c r="E724" s="346"/>
    </row>
    <row r="725" spans="5:5">
      <c r="E725" s="346"/>
    </row>
    <row r="726" spans="5:5">
      <c r="E726" s="346"/>
    </row>
    <row r="727" spans="5:5">
      <c r="E727" s="346"/>
    </row>
    <row r="728" spans="5:5">
      <c r="E728" s="346"/>
    </row>
    <row r="729" spans="5:5">
      <c r="E729" s="346"/>
    </row>
    <row r="730" spans="5:5">
      <c r="E730" s="346"/>
    </row>
    <row r="731" spans="5:5">
      <c r="E731" s="346"/>
    </row>
    <row r="732" spans="5:5">
      <c r="E732" s="346"/>
    </row>
    <row r="733" spans="5:5">
      <c r="E733" s="346"/>
    </row>
    <row r="734" spans="5:5">
      <c r="E734" s="346"/>
    </row>
    <row r="735" spans="5:5">
      <c r="E735" s="346"/>
    </row>
    <row r="736" spans="5:5">
      <c r="E736" s="346"/>
    </row>
    <row r="737" spans="5:5">
      <c r="E737" s="346"/>
    </row>
    <row r="738" spans="5:5">
      <c r="E738" s="346"/>
    </row>
    <row r="739" spans="5:5">
      <c r="E739" s="346"/>
    </row>
    <row r="740" spans="5:5">
      <c r="E740" s="346"/>
    </row>
    <row r="741" spans="5:5">
      <c r="E741" s="346"/>
    </row>
    <row r="742" spans="5:5">
      <c r="E742" s="346"/>
    </row>
    <row r="743" spans="5:5">
      <c r="E743" s="346"/>
    </row>
    <row r="744" spans="5:5">
      <c r="E744" s="346"/>
    </row>
    <row r="745" spans="5:5">
      <c r="E745" s="346"/>
    </row>
    <row r="746" spans="5:5">
      <c r="E746" s="346"/>
    </row>
    <row r="747" spans="5:5">
      <c r="E747" s="346"/>
    </row>
    <row r="748" spans="5:5">
      <c r="E748" s="346"/>
    </row>
    <row r="749" spans="5:5">
      <c r="E749" s="346"/>
    </row>
    <row r="750" spans="5:5">
      <c r="E750" s="346"/>
    </row>
    <row r="751" spans="5:5">
      <c r="E751" s="346"/>
    </row>
    <row r="752" spans="5:5">
      <c r="E752" s="346"/>
    </row>
    <row r="753" spans="5:5">
      <c r="E753" s="346"/>
    </row>
    <row r="754" spans="5:5">
      <c r="E754" s="346"/>
    </row>
    <row r="755" spans="5:5">
      <c r="E755" s="346"/>
    </row>
    <row r="756" spans="5:5">
      <c r="E756" s="346"/>
    </row>
    <row r="757" spans="5:5">
      <c r="E757" s="346"/>
    </row>
    <row r="758" spans="5:5">
      <c r="E758" s="346"/>
    </row>
    <row r="759" spans="5:5">
      <c r="E759" s="346"/>
    </row>
    <row r="760" spans="5:5">
      <c r="E760" s="346"/>
    </row>
    <row r="761" spans="5:5">
      <c r="E761" s="346"/>
    </row>
    <row r="762" spans="5:5">
      <c r="E762" s="346"/>
    </row>
    <row r="763" spans="5:5">
      <c r="E763" s="346"/>
    </row>
    <row r="764" spans="5:5">
      <c r="E764" s="346"/>
    </row>
    <row r="765" spans="5:5">
      <c r="E765" s="346"/>
    </row>
    <row r="766" spans="5:5">
      <c r="E766" s="346"/>
    </row>
    <row r="767" spans="5:5">
      <c r="E767" s="346"/>
    </row>
    <row r="768" spans="5:5">
      <c r="E768" s="346"/>
    </row>
    <row r="769" spans="5:5">
      <c r="E769" s="346"/>
    </row>
    <row r="770" spans="5:5">
      <c r="E770" s="346"/>
    </row>
    <row r="771" spans="5:5">
      <c r="E771" s="346"/>
    </row>
    <row r="772" spans="5:5">
      <c r="E772" s="346"/>
    </row>
    <row r="773" spans="5:5">
      <c r="E773" s="346"/>
    </row>
    <row r="774" spans="5:5">
      <c r="E774" s="346"/>
    </row>
    <row r="775" spans="5:5">
      <c r="E775" s="346"/>
    </row>
    <row r="776" spans="5:5">
      <c r="E776" s="346"/>
    </row>
    <row r="777" spans="5:5">
      <c r="E777" s="346"/>
    </row>
    <row r="778" spans="5:5">
      <c r="E778" s="346"/>
    </row>
    <row r="779" spans="5:5">
      <c r="E779" s="346"/>
    </row>
    <row r="780" spans="5:5">
      <c r="E780" s="346"/>
    </row>
    <row r="781" spans="5:5">
      <c r="E781" s="346"/>
    </row>
    <row r="782" spans="5:5">
      <c r="E782" s="346"/>
    </row>
    <row r="783" spans="5:5">
      <c r="E783" s="346"/>
    </row>
    <row r="784" spans="5:5">
      <c r="E784" s="346"/>
    </row>
  </sheetData>
  <sheetProtection algorithmName="SHA-512" hashValue="kP5LR4tX6R9lhFtJXlqTacO4sStIZQQS/EedFhOm2N+d9WZOTVDl3XqIPcaoG8c6ZGZazGduWariMp9Nm1zbsQ==" saltValue="j/hcPmIjw9lDjWrPr89J8g==" spinCount="100000" sheet="1" objects="1" scenarios="1" formatColumns="0" formatRows="0" autoFilter="0"/>
  <mergeCells count="9">
    <mergeCell ref="C19:E19"/>
    <mergeCell ref="C20:E20"/>
    <mergeCell ref="C11:E11"/>
    <mergeCell ref="C13:E13"/>
    <mergeCell ref="C14:E14"/>
    <mergeCell ref="C15:E15"/>
    <mergeCell ref="C16:E16"/>
    <mergeCell ref="C17:E17"/>
    <mergeCell ref="C18:E18"/>
  </mergeCells>
  <conditionalFormatting sqref="F1:I1">
    <cfRule type="expression" dxfId="6" priority="1">
      <formula>$F$1&lt;&gt;""</formula>
    </cfRule>
  </conditionalFormatting>
  <pageMargins left="0.70866141732283472" right="0.70866141732283472" top="0.78740157480314965" bottom="0.78740157480314965" header="0.31496062992125984" footer="0.31496062992125984"/>
  <pageSetup paperSize="9" scale="51" orientation="landscape" r:id="rId1"/>
  <headerFooter>
    <oddFooter>&amp;LPreisblätter EWN GMBH&amp;C&amp;A&amp;R&amp;P -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M933"/>
  <sheetViews>
    <sheetView zoomScaleNormal="100" workbookViewId="0">
      <pane ySplit="7" topLeftCell="A8" activePane="bottomLeft" state="frozen"/>
      <selection activeCell="I23" sqref="I23"/>
      <selection pane="bottomLeft" activeCell="L23" sqref="L23"/>
    </sheetView>
  </sheetViews>
  <sheetFormatPr baseColWidth="10" defaultColWidth="11.42578125" defaultRowHeight="12"/>
  <cols>
    <col min="1" max="1" width="6" style="265" customWidth="1"/>
    <col min="2" max="2" width="12.28515625" style="265" customWidth="1"/>
    <col min="3" max="3" width="18.42578125" style="36" customWidth="1"/>
    <col min="4" max="4" width="7.85546875" style="36" bestFit="1" customWidth="1"/>
    <col min="5" max="5" width="6.42578125" style="36" customWidth="1"/>
    <col min="6" max="6" width="6" style="36" customWidth="1"/>
    <col min="7" max="7" width="8.85546875" style="36" customWidth="1"/>
    <col min="8" max="8" width="9.140625" style="268" customWidth="1"/>
    <col min="9" max="9" width="7.85546875" style="36" customWidth="1"/>
    <col min="10" max="10" width="11.5703125" style="36" customWidth="1"/>
    <col min="11" max="11" width="8.85546875" style="36" customWidth="1"/>
    <col min="12" max="12" width="9.7109375" style="36" customWidth="1"/>
    <col min="13" max="13" width="9.5703125" style="267" customWidth="1"/>
    <col min="14" max="256" width="11.42578125" style="36"/>
    <col min="257" max="257" width="6.5703125" style="36" customWidth="1"/>
    <col min="258" max="258" width="12.28515625" style="36" customWidth="1"/>
    <col min="259" max="259" width="18.42578125" style="36" customWidth="1"/>
    <col min="260" max="260" width="7.85546875" style="36" bestFit="1" customWidth="1"/>
    <col min="261" max="261" width="6.42578125" style="36" customWidth="1"/>
    <col min="262" max="262" width="6" style="36" customWidth="1"/>
    <col min="263" max="263" width="8.85546875" style="36" customWidth="1"/>
    <col min="264" max="264" width="9.140625" style="36" customWidth="1"/>
    <col min="265" max="265" width="7.85546875" style="36" customWidth="1"/>
    <col min="266" max="266" width="11.5703125" style="36" customWidth="1"/>
    <col min="267" max="267" width="8.85546875" style="36" customWidth="1"/>
    <col min="268" max="268" width="9.7109375" style="36" customWidth="1"/>
    <col min="269" max="269" width="9.5703125" style="36" customWidth="1"/>
    <col min="270" max="512" width="11.42578125" style="36"/>
    <col min="513" max="513" width="6.5703125" style="36" customWidth="1"/>
    <col min="514" max="514" width="12.28515625" style="36" customWidth="1"/>
    <col min="515" max="515" width="18.42578125" style="36" customWidth="1"/>
    <col min="516" max="516" width="7.85546875" style="36" bestFit="1" customWidth="1"/>
    <col min="517" max="517" width="6.42578125" style="36" customWidth="1"/>
    <col min="518" max="518" width="6" style="36" customWidth="1"/>
    <col min="519" max="519" width="8.85546875" style="36" customWidth="1"/>
    <col min="520" max="520" width="9.140625" style="36" customWidth="1"/>
    <col min="521" max="521" width="7.85546875" style="36" customWidth="1"/>
    <col min="522" max="522" width="11.5703125" style="36" customWidth="1"/>
    <col min="523" max="523" width="8.85546875" style="36" customWidth="1"/>
    <col min="524" max="524" width="9.7109375" style="36" customWidth="1"/>
    <col min="525" max="525" width="9.5703125" style="36" customWidth="1"/>
    <col min="526" max="768" width="11.42578125" style="36"/>
    <col min="769" max="769" width="6.5703125" style="36" customWidth="1"/>
    <col min="770" max="770" width="12.28515625" style="36" customWidth="1"/>
    <col min="771" max="771" width="18.42578125" style="36" customWidth="1"/>
    <col min="772" max="772" width="7.85546875" style="36" bestFit="1" customWidth="1"/>
    <col min="773" max="773" width="6.42578125" style="36" customWidth="1"/>
    <col min="774" max="774" width="6" style="36" customWidth="1"/>
    <col min="775" max="775" width="8.85546875" style="36" customWidth="1"/>
    <col min="776" max="776" width="9.140625" style="36" customWidth="1"/>
    <col min="777" max="777" width="7.85546875" style="36" customWidth="1"/>
    <col min="778" max="778" width="11.5703125" style="36" customWidth="1"/>
    <col min="779" max="779" width="8.85546875" style="36" customWidth="1"/>
    <col min="780" max="780" width="9.7109375" style="36" customWidth="1"/>
    <col min="781" max="781" width="9.5703125" style="36" customWidth="1"/>
    <col min="782" max="1024" width="11.42578125" style="36"/>
    <col min="1025" max="1025" width="6.5703125" style="36" customWidth="1"/>
    <col min="1026" max="1026" width="12.28515625" style="36" customWidth="1"/>
    <col min="1027" max="1027" width="18.42578125" style="36" customWidth="1"/>
    <col min="1028" max="1028" width="7.85546875" style="36" bestFit="1" customWidth="1"/>
    <col min="1029" max="1029" width="6.42578125" style="36" customWidth="1"/>
    <col min="1030" max="1030" width="6" style="36" customWidth="1"/>
    <col min="1031" max="1031" width="8.85546875" style="36" customWidth="1"/>
    <col min="1032" max="1032" width="9.140625" style="36" customWidth="1"/>
    <col min="1033" max="1033" width="7.85546875" style="36" customWidth="1"/>
    <col min="1034" max="1034" width="11.5703125" style="36" customWidth="1"/>
    <col min="1035" max="1035" width="8.85546875" style="36" customWidth="1"/>
    <col min="1036" max="1036" width="9.7109375" style="36" customWidth="1"/>
    <col min="1037" max="1037" width="9.5703125" style="36" customWidth="1"/>
    <col min="1038" max="1280" width="11.42578125" style="36"/>
    <col min="1281" max="1281" width="6.5703125" style="36" customWidth="1"/>
    <col min="1282" max="1282" width="12.28515625" style="36" customWidth="1"/>
    <col min="1283" max="1283" width="18.42578125" style="36" customWidth="1"/>
    <col min="1284" max="1284" width="7.85546875" style="36" bestFit="1" customWidth="1"/>
    <col min="1285" max="1285" width="6.42578125" style="36" customWidth="1"/>
    <col min="1286" max="1286" width="6" style="36" customWidth="1"/>
    <col min="1287" max="1287" width="8.85546875" style="36" customWidth="1"/>
    <col min="1288" max="1288" width="9.140625" style="36" customWidth="1"/>
    <col min="1289" max="1289" width="7.85546875" style="36" customWidth="1"/>
    <col min="1290" max="1290" width="11.5703125" style="36" customWidth="1"/>
    <col min="1291" max="1291" width="8.85546875" style="36" customWidth="1"/>
    <col min="1292" max="1292" width="9.7109375" style="36" customWidth="1"/>
    <col min="1293" max="1293" width="9.5703125" style="36" customWidth="1"/>
    <col min="1294" max="1536" width="11.42578125" style="36"/>
    <col min="1537" max="1537" width="6.5703125" style="36" customWidth="1"/>
    <col min="1538" max="1538" width="12.28515625" style="36" customWidth="1"/>
    <col min="1539" max="1539" width="18.42578125" style="36" customWidth="1"/>
    <col min="1540" max="1540" width="7.85546875" style="36" bestFit="1" customWidth="1"/>
    <col min="1541" max="1541" width="6.42578125" style="36" customWidth="1"/>
    <col min="1542" max="1542" width="6" style="36" customWidth="1"/>
    <col min="1543" max="1543" width="8.85546875" style="36" customWidth="1"/>
    <col min="1544" max="1544" width="9.140625" style="36" customWidth="1"/>
    <col min="1545" max="1545" width="7.85546875" style="36" customWidth="1"/>
    <col min="1546" max="1546" width="11.5703125" style="36" customWidth="1"/>
    <col min="1547" max="1547" width="8.85546875" style="36" customWidth="1"/>
    <col min="1548" max="1548" width="9.7109375" style="36" customWidth="1"/>
    <col min="1549" max="1549" width="9.5703125" style="36" customWidth="1"/>
    <col min="1550" max="1792" width="11.42578125" style="36"/>
    <col min="1793" max="1793" width="6.5703125" style="36" customWidth="1"/>
    <col min="1794" max="1794" width="12.28515625" style="36" customWidth="1"/>
    <col min="1795" max="1795" width="18.42578125" style="36" customWidth="1"/>
    <col min="1796" max="1796" width="7.85546875" style="36" bestFit="1" customWidth="1"/>
    <col min="1797" max="1797" width="6.42578125" style="36" customWidth="1"/>
    <col min="1798" max="1798" width="6" style="36" customWidth="1"/>
    <col min="1799" max="1799" width="8.85546875" style="36" customWidth="1"/>
    <col min="1800" max="1800" width="9.140625" style="36" customWidth="1"/>
    <col min="1801" max="1801" width="7.85546875" style="36" customWidth="1"/>
    <col min="1802" max="1802" width="11.5703125" style="36" customWidth="1"/>
    <col min="1803" max="1803" width="8.85546875" style="36" customWidth="1"/>
    <col min="1804" max="1804" width="9.7109375" style="36" customWidth="1"/>
    <col min="1805" max="1805" width="9.5703125" style="36" customWidth="1"/>
    <col min="1806" max="2048" width="11.42578125" style="36"/>
    <col min="2049" max="2049" width="6.5703125" style="36" customWidth="1"/>
    <col min="2050" max="2050" width="12.28515625" style="36" customWidth="1"/>
    <col min="2051" max="2051" width="18.42578125" style="36" customWidth="1"/>
    <col min="2052" max="2052" width="7.85546875" style="36" bestFit="1" customWidth="1"/>
    <col min="2053" max="2053" width="6.42578125" style="36" customWidth="1"/>
    <col min="2054" max="2054" width="6" style="36" customWidth="1"/>
    <col min="2055" max="2055" width="8.85546875" style="36" customWidth="1"/>
    <col min="2056" max="2056" width="9.140625" style="36" customWidth="1"/>
    <col min="2057" max="2057" width="7.85546875" style="36" customWidth="1"/>
    <col min="2058" max="2058" width="11.5703125" style="36" customWidth="1"/>
    <col min="2059" max="2059" width="8.85546875" style="36" customWidth="1"/>
    <col min="2060" max="2060" width="9.7109375" style="36" customWidth="1"/>
    <col min="2061" max="2061" width="9.5703125" style="36" customWidth="1"/>
    <col min="2062" max="2304" width="11.42578125" style="36"/>
    <col min="2305" max="2305" width="6.5703125" style="36" customWidth="1"/>
    <col min="2306" max="2306" width="12.28515625" style="36" customWidth="1"/>
    <col min="2307" max="2307" width="18.42578125" style="36" customWidth="1"/>
    <col min="2308" max="2308" width="7.85546875" style="36" bestFit="1" customWidth="1"/>
    <col min="2309" max="2309" width="6.42578125" style="36" customWidth="1"/>
    <col min="2310" max="2310" width="6" style="36" customWidth="1"/>
    <col min="2311" max="2311" width="8.85546875" style="36" customWidth="1"/>
    <col min="2312" max="2312" width="9.140625" style="36" customWidth="1"/>
    <col min="2313" max="2313" width="7.85546875" style="36" customWidth="1"/>
    <col min="2314" max="2314" width="11.5703125" style="36" customWidth="1"/>
    <col min="2315" max="2315" width="8.85546875" style="36" customWidth="1"/>
    <col min="2316" max="2316" width="9.7109375" style="36" customWidth="1"/>
    <col min="2317" max="2317" width="9.5703125" style="36" customWidth="1"/>
    <col min="2318" max="2560" width="11.42578125" style="36"/>
    <col min="2561" max="2561" width="6.5703125" style="36" customWidth="1"/>
    <col min="2562" max="2562" width="12.28515625" style="36" customWidth="1"/>
    <col min="2563" max="2563" width="18.42578125" style="36" customWidth="1"/>
    <col min="2564" max="2564" width="7.85546875" style="36" bestFit="1" customWidth="1"/>
    <col min="2565" max="2565" width="6.42578125" style="36" customWidth="1"/>
    <col min="2566" max="2566" width="6" style="36" customWidth="1"/>
    <col min="2567" max="2567" width="8.85546875" style="36" customWidth="1"/>
    <col min="2568" max="2568" width="9.140625" style="36" customWidth="1"/>
    <col min="2569" max="2569" width="7.85546875" style="36" customWidth="1"/>
    <col min="2570" max="2570" width="11.5703125" style="36" customWidth="1"/>
    <col min="2571" max="2571" width="8.85546875" style="36" customWidth="1"/>
    <col min="2572" max="2572" width="9.7109375" style="36" customWidth="1"/>
    <col min="2573" max="2573" width="9.5703125" style="36" customWidth="1"/>
    <col min="2574" max="2816" width="11.42578125" style="36"/>
    <col min="2817" max="2817" width="6.5703125" style="36" customWidth="1"/>
    <col min="2818" max="2818" width="12.28515625" style="36" customWidth="1"/>
    <col min="2819" max="2819" width="18.42578125" style="36" customWidth="1"/>
    <col min="2820" max="2820" width="7.85546875" style="36" bestFit="1" customWidth="1"/>
    <col min="2821" max="2821" width="6.42578125" style="36" customWidth="1"/>
    <col min="2822" max="2822" width="6" style="36" customWidth="1"/>
    <col min="2823" max="2823" width="8.85546875" style="36" customWidth="1"/>
    <col min="2824" max="2824" width="9.140625" style="36" customWidth="1"/>
    <col min="2825" max="2825" width="7.85546875" style="36" customWidth="1"/>
    <col min="2826" max="2826" width="11.5703125" style="36" customWidth="1"/>
    <col min="2827" max="2827" width="8.85546875" style="36" customWidth="1"/>
    <col min="2828" max="2828" width="9.7109375" style="36" customWidth="1"/>
    <col min="2829" max="2829" width="9.5703125" style="36" customWidth="1"/>
    <col min="2830" max="3072" width="11.42578125" style="36"/>
    <col min="3073" max="3073" width="6.5703125" style="36" customWidth="1"/>
    <col min="3074" max="3074" width="12.28515625" style="36" customWidth="1"/>
    <col min="3075" max="3075" width="18.42578125" style="36" customWidth="1"/>
    <col min="3076" max="3076" width="7.85546875" style="36" bestFit="1" customWidth="1"/>
    <col min="3077" max="3077" width="6.42578125" style="36" customWidth="1"/>
    <col min="3078" max="3078" width="6" style="36" customWidth="1"/>
    <col min="3079" max="3079" width="8.85546875" style="36" customWidth="1"/>
    <col min="3080" max="3080" width="9.140625" style="36" customWidth="1"/>
    <col min="3081" max="3081" width="7.85546875" style="36" customWidth="1"/>
    <col min="3082" max="3082" width="11.5703125" style="36" customWidth="1"/>
    <col min="3083" max="3083" width="8.85546875" style="36" customWidth="1"/>
    <col min="3084" max="3084" width="9.7109375" style="36" customWidth="1"/>
    <col min="3085" max="3085" width="9.5703125" style="36" customWidth="1"/>
    <col min="3086" max="3328" width="11.42578125" style="36"/>
    <col min="3329" max="3329" width="6.5703125" style="36" customWidth="1"/>
    <col min="3330" max="3330" width="12.28515625" style="36" customWidth="1"/>
    <col min="3331" max="3331" width="18.42578125" style="36" customWidth="1"/>
    <col min="3332" max="3332" width="7.85546875" style="36" bestFit="1" customWidth="1"/>
    <col min="3333" max="3333" width="6.42578125" style="36" customWidth="1"/>
    <col min="3334" max="3334" width="6" style="36" customWidth="1"/>
    <col min="3335" max="3335" width="8.85546875" style="36" customWidth="1"/>
    <col min="3336" max="3336" width="9.140625" style="36" customWidth="1"/>
    <col min="3337" max="3337" width="7.85546875" style="36" customWidth="1"/>
    <col min="3338" max="3338" width="11.5703125" style="36" customWidth="1"/>
    <col min="3339" max="3339" width="8.85546875" style="36" customWidth="1"/>
    <col min="3340" max="3340" width="9.7109375" style="36" customWidth="1"/>
    <col min="3341" max="3341" width="9.5703125" style="36" customWidth="1"/>
    <col min="3342" max="3584" width="11.42578125" style="36"/>
    <col min="3585" max="3585" width="6.5703125" style="36" customWidth="1"/>
    <col min="3586" max="3586" width="12.28515625" style="36" customWidth="1"/>
    <col min="3587" max="3587" width="18.42578125" style="36" customWidth="1"/>
    <col min="3588" max="3588" width="7.85546875" style="36" bestFit="1" customWidth="1"/>
    <col min="3589" max="3589" width="6.42578125" style="36" customWidth="1"/>
    <col min="3590" max="3590" width="6" style="36" customWidth="1"/>
    <col min="3591" max="3591" width="8.85546875" style="36" customWidth="1"/>
    <col min="3592" max="3592" width="9.140625" style="36" customWidth="1"/>
    <col min="3593" max="3593" width="7.85546875" style="36" customWidth="1"/>
    <col min="3594" max="3594" width="11.5703125" style="36" customWidth="1"/>
    <col min="3595" max="3595" width="8.85546875" style="36" customWidth="1"/>
    <col min="3596" max="3596" width="9.7109375" style="36" customWidth="1"/>
    <col min="3597" max="3597" width="9.5703125" style="36" customWidth="1"/>
    <col min="3598" max="3840" width="11.42578125" style="36"/>
    <col min="3841" max="3841" width="6.5703125" style="36" customWidth="1"/>
    <col min="3842" max="3842" width="12.28515625" style="36" customWidth="1"/>
    <col min="3843" max="3843" width="18.42578125" style="36" customWidth="1"/>
    <col min="3844" max="3844" width="7.85546875" style="36" bestFit="1" customWidth="1"/>
    <col min="3845" max="3845" width="6.42578125" style="36" customWidth="1"/>
    <col min="3846" max="3846" width="6" style="36" customWidth="1"/>
    <col min="3847" max="3847" width="8.85546875" style="36" customWidth="1"/>
    <col min="3848" max="3848" width="9.140625" style="36" customWidth="1"/>
    <col min="3849" max="3849" width="7.85546875" style="36" customWidth="1"/>
    <col min="3850" max="3850" width="11.5703125" style="36" customWidth="1"/>
    <col min="3851" max="3851" width="8.85546875" style="36" customWidth="1"/>
    <col min="3852" max="3852" width="9.7109375" style="36" customWidth="1"/>
    <col min="3853" max="3853" width="9.5703125" style="36" customWidth="1"/>
    <col min="3854" max="4096" width="11.42578125" style="36"/>
    <col min="4097" max="4097" width="6.5703125" style="36" customWidth="1"/>
    <col min="4098" max="4098" width="12.28515625" style="36" customWidth="1"/>
    <col min="4099" max="4099" width="18.42578125" style="36" customWidth="1"/>
    <col min="4100" max="4100" width="7.85546875" style="36" bestFit="1" customWidth="1"/>
    <col min="4101" max="4101" width="6.42578125" style="36" customWidth="1"/>
    <col min="4102" max="4102" width="6" style="36" customWidth="1"/>
    <col min="4103" max="4103" width="8.85546875" style="36" customWidth="1"/>
    <col min="4104" max="4104" width="9.140625" style="36" customWidth="1"/>
    <col min="4105" max="4105" width="7.85546875" style="36" customWidth="1"/>
    <col min="4106" max="4106" width="11.5703125" style="36" customWidth="1"/>
    <col min="4107" max="4107" width="8.85546875" style="36" customWidth="1"/>
    <col min="4108" max="4108" width="9.7109375" style="36" customWidth="1"/>
    <col min="4109" max="4109" width="9.5703125" style="36" customWidth="1"/>
    <col min="4110" max="4352" width="11.42578125" style="36"/>
    <col min="4353" max="4353" width="6.5703125" style="36" customWidth="1"/>
    <col min="4354" max="4354" width="12.28515625" style="36" customWidth="1"/>
    <col min="4355" max="4355" width="18.42578125" style="36" customWidth="1"/>
    <col min="4356" max="4356" width="7.85546875" style="36" bestFit="1" customWidth="1"/>
    <col min="4357" max="4357" width="6.42578125" style="36" customWidth="1"/>
    <col min="4358" max="4358" width="6" style="36" customWidth="1"/>
    <col min="4359" max="4359" width="8.85546875" style="36" customWidth="1"/>
    <col min="4360" max="4360" width="9.140625" style="36" customWidth="1"/>
    <col min="4361" max="4361" width="7.85546875" style="36" customWidth="1"/>
    <col min="4362" max="4362" width="11.5703125" style="36" customWidth="1"/>
    <col min="4363" max="4363" width="8.85546875" style="36" customWidth="1"/>
    <col min="4364" max="4364" width="9.7109375" style="36" customWidth="1"/>
    <col min="4365" max="4365" width="9.5703125" style="36" customWidth="1"/>
    <col min="4366" max="4608" width="11.42578125" style="36"/>
    <col min="4609" max="4609" width="6.5703125" style="36" customWidth="1"/>
    <col min="4610" max="4610" width="12.28515625" style="36" customWidth="1"/>
    <col min="4611" max="4611" width="18.42578125" style="36" customWidth="1"/>
    <col min="4612" max="4612" width="7.85546875" style="36" bestFit="1" customWidth="1"/>
    <col min="4613" max="4613" width="6.42578125" style="36" customWidth="1"/>
    <col min="4614" max="4614" width="6" style="36" customWidth="1"/>
    <col min="4615" max="4615" width="8.85546875" style="36" customWidth="1"/>
    <col min="4616" max="4616" width="9.140625" style="36" customWidth="1"/>
    <col min="4617" max="4617" width="7.85546875" style="36" customWidth="1"/>
    <col min="4618" max="4618" width="11.5703125" style="36" customWidth="1"/>
    <col min="4619" max="4619" width="8.85546875" style="36" customWidth="1"/>
    <col min="4620" max="4620" width="9.7109375" style="36" customWidth="1"/>
    <col min="4621" max="4621" width="9.5703125" style="36" customWidth="1"/>
    <col min="4622" max="4864" width="11.42578125" style="36"/>
    <col min="4865" max="4865" width="6.5703125" style="36" customWidth="1"/>
    <col min="4866" max="4866" width="12.28515625" style="36" customWidth="1"/>
    <col min="4867" max="4867" width="18.42578125" style="36" customWidth="1"/>
    <col min="4868" max="4868" width="7.85546875" style="36" bestFit="1" customWidth="1"/>
    <col min="4869" max="4869" width="6.42578125" style="36" customWidth="1"/>
    <col min="4870" max="4870" width="6" style="36" customWidth="1"/>
    <col min="4871" max="4871" width="8.85546875" style="36" customWidth="1"/>
    <col min="4872" max="4872" width="9.140625" style="36" customWidth="1"/>
    <col min="4873" max="4873" width="7.85546875" style="36" customWidth="1"/>
    <col min="4874" max="4874" width="11.5703125" style="36" customWidth="1"/>
    <col min="4875" max="4875" width="8.85546875" style="36" customWidth="1"/>
    <col min="4876" max="4876" width="9.7109375" style="36" customWidth="1"/>
    <col min="4877" max="4877" width="9.5703125" style="36" customWidth="1"/>
    <col min="4878" max="5120" width="11.42578125" style="36"/>
    <col min="5121" max="5121" width="6.5703125" style="36" customWidth="1"/>
    <col min="5122" max="5122" width="12.28515625" style="36" customWidth="1"/>
    <col min="5123" max="5123" width="18.42578125" style="36" customWidth="1"/>
    <col min="5124" max="5124" width="7.85546875" style="36" bestFit="1" customWidth="1"/>
    <col min="5125" max="5125" width="6.42578125" style="36" customWidth="1"/>
    <col min="5126" max="5126" width="6" style="36" customWidth="1"/>
    <col min="5127" max="5127" width="8.85546875" style="36" customWidth="1"/>
    <col min="5128" max="5128" width="9.140625" style="36" customWidth="1"/>
    <col min="5129" max="5129" width="7.85546875" style="36" customWidth="1"/>
    <col min="5130" max="5130" width="11.5703125" style="36" customWidth="1"/>
    <col min="5131" max="5131" width="8.85546875" style="36" customWidth="1"/>
    <col min="5132" max="5132" width="9.7109375" style="36" customWidth="1"/>
    <col min="5133" max="5133" width="9.5703125" style="36" customWidth="1"/>
    <col min="5134" max="5376" width="11.42578125" style="36"/>
    <col min="5377" max="5377" width="6.5703125" style="36" customWidth="1"/>
    <col min="5378" max="5378" width="12.28515625" style="36" customWidth="1"/>
    <col min="5379" max="5379" width="18.42578125" style="36" customWidth="1"/>
    <col min="5380" max="5380" width="7.85546875" style="36" bestFit="1" customWidth="1"/>
    <col min="5381" max="5381" width="6.42578125" style="36" customWidth="1"/>
    <col min="5382" max="5382" width="6" style="36" customWidth="1"/>
    <col min="5383" max="5383" width="8.85546875" style="36" customWidth="1"/>
    <col min="5384" max="5384" width="9.140625" style="36" customWidth="1"/>
    <col min="5385" max="5385" width="7.85546875" style="36" customWidth="1"/>
    <col min="5386" max="5386" width="11.5703125" style="36" customWidth="1"/>
    <col min="5387" max="5387" width="8.85546875" style="36" customWidth="1"/>
    <col min="5388" max="5388" width="9.7109375" style="36" customWidth="1"/>
    <col min="5389" max="5389" width="9.5703125" style="36" customWidth="1"/>
    <col min="5390" max="5632" width="11.42578125" style="36"/>
    <col min="5633" max="5633" width="6.5703125" style="36" customWidth="1"/>
    <col min="5634" max="5634" width="12.28515625" style="36" customWidth="1"/>
    <col min="5635" max="5635" width="18.42578125" style="36" customWidth="1"/>
    <col min="5636" max="5636" width="7.85546875" style="36" bestFit="1" customWidth="1"/>
    <col min="5637" max="5637" width="6.42578125" style="36" customWidth="1"/>
    <col min="5638" max="5638" width="6" style="36" customWidth="1"/>
    <col min="5639" max="5639" width="8.85546875" style="36" customWidth="1"/>
    <col min="5640" max="5640" width="9.140625" style="36" customWidth="1"/>
    <col min="5641" max="5641" width="7.85546875" style="36" customWidth="1"/>
    <col min="5642" max="5642" width="11.5703125" style="36" customWidth="1"/>
    <col min="5643" max="5643" width="8.85546875" style="36" customWidth="1"/>
    <col min="5644" max="5644" width="9.7109375" style="36" customWidth="1"/>
    <col min="5645" max="5645" width="9.5703125" style="36" customWidth="1"/>
    <col min="5646" max="5888" width="11.42578125" style="36"/>
    <col min="5889" max="5889" width="6.5703125" style="36" customWidth="1"/>
    <col min="5890" max="5890" width="12.28515625" style="36" customWidth="1"/>
    <col min="5891" max="5891" width="18.42578125" style="36" customWidth="1"/>
    <col min="5892" max="5892" width="7.85546875" style="36" bestFit="1" customWidth="1"/>
    <col min="5893" max="5893" width="6.42578125" style="36" customWidth="1"/>
    <col min="5894" max="5894" width="6" style="36" customWidth="1"/>
    <col min="5895" max="5895" width="8.85546875" style="36" customWidth="1"/>
    <col min="5896" max="5896" width="9.140625" style="36" customWidth="1"/>
    <col min="5897" max="5897" width="7.85546875" style="36" customWidth="1"/>
    <col min="5898" max="5898" width="11.5703125" style="36" customWidth="1"/>
    <col min="5899" max="5899" width="8.85546875" style="36" customWidth="1"/>
    <col min="5900" max="5900" width="9.7109375" style="36" customWidth="1"/>
    <col min="5901" max="5901" width="9.5703125" style="36" customWidth="1"/>
    <col min="5902" max="6144" width="11.42578125" style="36"/>
    <col min="6145" max="6145" width="6.5703125" style="36" customWidth="1"/>
    <col min="6146" max="6146" width="12.28515625" style="36" customWidth="1"/>
    <col min="6147" max="6147" width="18.42578125" style="36" customWidth="1"/>
    <col min="6148" max="6148" width="7.85546875" style="36" bestFit="1" customWidth="1"/>
    <col min="6149" max="6149" width="6.42578125" style="36" customWidth="1"/>
    <col min="6150" max="6150" width="6" style="36" customWidth="1"/>
    <col min="6151" max="6151" width="8.85546875" style="36" customWidth="1"/>
    <col min="6152" max="6152" width="9.140625" style="36" customWidth="1"/>
    <col min="6153" max="6153" width="7.85546875" style="36" customWidth="1"/>
    <col min="6154" max="6154" width="11.5703125" style="36" customWidth="1"/>
    <col min="6155" max="6155" width="8.85546875" style="36" customWidth="1"/>
    <col min="6156" max="6156" width="9.7109375" style="36" customWidth="1"/>
    <col min="6157" max="6157" width="9.5703125" style="36" customWidth="1"/>
    <col min="6158" max="6400" width="11.42578125" style="36"/>
    <col min="6401" max="6401" width="6.5703125" style="36" customWidth="1"/>
    <col min="6402" max="6402" width="12.28515625" style="36" customWidth="1"/>
    <col min="6403" max="6403" width="18.42578125" style="36" customWidth="1"/>
    <col min="6404" max="6404" width="7.85546875" style="36" bestFit="1" customWidth="1"/>
    <col min="6405" max="6405" width="6.42578125" style="36" customWidth="1"/>
    <col min="6406" max="6406" width="6" style="36" customWidth="1"/>
    <col min="6407" max="6407" width="8.85546875" style="36" customWidth="1"/>
    <col min="6408" max="6408" width="9.140625" style="36" customWidth="1"/>
    <col min="6409" max="6409" width="7.85546875" style="36" customWidth="1"/>
    <col min="6410" max="6410" width="11.5703125" style="36" customWidth="1"/>
    <col min="6411" max="6411" width="8.85546875" style="36" customWidth="1"/>
    <col min="6412" max="6412" width="9.7109375" style="36" customWidth="1"/>
    <col min="6413" max="6413" width="9.5703125" style="36" customWidth="1"/>
    <col min="6414" max="6656" width="11.42578125" style="36"/>
    <col min="6657" max="6657" width="6.5703125" style="36" customWidth="1"/>
    <col min="6658" max="6658" width="12.28515625" style="36" customWidth="1"/>
    <col min="6659" max="6659" width="18.42578125" style="36" customWidth="1"/>
    <col min="6660" max="6660" width="7.85546875" style="36" bestFit="1" customWidth="1"/>
    <col min="6661" max="6661" width="6.42578125" style="36" customWidth="1"/>
    <col min="6662" max="6662" width="6" style="36" customWidth="1"/>
    <col min="6663" max="6663" width="8.85546875" style="36" customWidth="1"/>
    <col min="6664" max="6664" width="9.140625" style="36" customWidth="1"/>
    <col min="6665" max="6665" width="7.85546875" style="36" customWidth="1"/>
    <col min="6666" max="6666" width="11.5703125" style="36" customWidth="1"/>
    <col min="6667" max="6667" width="8.85546875" style="36" customWidth="1"/>
    <col min="6668" max="6668" width="9.7109375" style="36" customWidth="1"/>
    <col min="6669" max="6669" width="9.5703125" style="36" customWidth="1"/>
    <col min="6670" max="6912" width="11.42578125" style="36"/>
    <col min="6913" max="6913" width="6.5703125" style="36" customWidth="1"/>
    <col min="6914" max="6914" width="12.28515625" style="36" customWidth="1"/>
    <col min="6915" max="6915" width="18.42578125" style="36" customWidth="1"/>
    <col min="6916" max="6916" width="7.85546875" style="36" bestFit="1" customWidth="1"/>
    <col min="6917" max="6917" width="6.42578125" style="36" customWidth="1"/>
    <col min="6918" max="6918" width="6" style="36" customWidth="1"/>
    <col min="6919" max="6919" width="8.85546875" style="36" customWidth="1"/>
    <col min="6920" max="6920" width="9.140625" style="36" customWidth="1"/>
    <col min="6921" max="6921" width="7.85546875" style="36" customWidth="1"/>
    <col min="6922" max="6922" width="11.5703125" style="36" customWidth="1"/>
    <col min="6923" max="6923" width="8.85546875" style="36" customWidth="1"/>
    <col min="6924" max="6924" width="9.7109375" style="36" customWidth="1"/>
    <col min="6925" max="6925" width="9.5703125" style="36" customWidth="1"/>
    <col min="6926" max="7168" width="11.42578125" style="36"/>
    <col min="7169" max="7169" width="6.5703125" style="36" customWidth="1"/>
    <col min="7170" max="7170" width="12.28515625" style="36" customWidth="1"/>
    <col min="7171" max="7171" width="18.42578125" style="36" customWidth="1"/>
    <col min="7172" max="7172" width="7.85546875" style="36" bestFit="1" customWidth="1"/>
    <col min="7173" max="7173" width="6.42578125" style="36" customWidth="1"/>
    <col min="7174" max="7174" width="6" style="36" customWidth="1"/>
    <col min="7175" max="7175" width="8.85546875" style="36" customWidth="1"/>
    <col min="7176" max="7176" width="9.140625" style="36" customWidth="1"/>
    <col min="7177" max="7177" width="7.85546875" style="36" customWidth="1"/>
    <col min="7178" max="7178" width="11.5703125" style="36" customWidth="1"/>
    <col min="7179" max="7179" width="8.85546875" style="36" customWidth="1"/>
    <col min="7180" max="7180" width="9.7109375" style="36" customWidth="1"/>
    <col min="7181" max="7181" width="9.5703125" style="36" customWidth="1"/>
    <col min="7182" max="7424" width="11.42578125" style="36"/>
    <col min="7425" max="7425" width="6.5703125" style="36" customWidth="1"/>
    <col min="7426" max="7426" width="12.28515625" style="36" customWidth="1"/>
    <col min="7427" max="7427" width="18.42578125" style="36" customWidth="1"/>
    <col min="7428" max="7428" width="7.85546875" style="36" bestFit="1" customWidth="1"/>
    <col min="7429" max="7429" width="6.42578125" style="36" customWidth="1"/>
    <col min="7430" max="7430" width="6" style="36" customWidth="1"/>
    <col min="7431" max="7431" width="8.85546875" style="36" customWidth="1"/>
    <col min="7432" max="7432" width="9.140625" style="36" customWidth="1"/>
    <col min="7433" max="7433" width="7.85546875" style="36" customWidth="1"/>
    <col min="7434" max="7434" width="11.5703125" style="36" customWidth="1"/>
    <col min="7435" max="7435" width="8.85546875" style="36" customWidth="1"/>
    <col min="7436" max="7436" width="9.7109375" style="36" customWidth="1"/>
    <col min="7437" max="7437" width="9.5703125" style="36" customWidth="1"/>
    <col min="7438" max="7680" width="11.42578125" style="36"/>
    <col min="7681" max="7681" width="6.5703125" style="36" customWidth="1"/>
    <col min="7682" max="7682" width="12.28515625" style="36" customWidth="1"/>
    <col min="7683" max="7683" width="18.42578125" style="36" customWidth="1"/>
    <col min="7684" max="7684" width="7.85546875" style="36" bestFit="1" customWidth="1"/>
    <col min="7685" max="7685" width="6.42578125" style="36" customWidth="1"/>
    <col min="7686" max="7686" width="6" style="36" customWidth="1"/>
    <col min="7687" max="7687" width="8.85546875" style="36" customWidth="1"/>
    <col min="7688" max="7688" width="9.140625" style="36" customWidth="1"/>
    <col min="7689" max="7689" width="7.85546875" style="36" customWidth="1"/>
    <col min="7690" max="7690" width="11.5703125" style="36" customWidth="1"/>
    <col min="7691" max="7691" width="8.85546875" style="36" customWidth="1"/>
    <col min="7692" max="7692" width="9.7109375" style="36" customWidth="1"/>
    <col min="7693" max="7693" width="9.5703125" style="36" customWidth="1"/>
    <col min="7694" max="7936" width="11.42578125" style="36"/>
    <col min="7937" max="7937" width="6.5703125" style="36" customWidth="1"/>
    <col min="7938" max="7938" width="12.28515625" style="36" customWidth="1"/>
    <col min="7939" max="7939" width="18.42578125" style="36" customWidth="1"/>
    <col min="7940" max="7940" width="7.85546875" style="36" bestFit="1" customWidth="1"/>
    <col min="7941" max="7941" width="6.42578125" style="36" customWidth="1"/>
    <col min="7942" max="7942" width="6" style="36" customWidth="1"/>
    <col min="7943" max="7943" width="8.85546875" style="36" customWidth="1"/>
    <col min="7944" max="7944" width="9.140625" style="36" customWidth="1"/>
    <col min="7945" max="7945" width="7.85546875" style="36" customWidth="1"/>
    <col min="7946" max="7946" width="11.5703125" style="36" customWidth="1"/>
    <col min="7947" max="7947" width="8.85546875" style="36" customWidth="1"/>
    <col min="7948" max="7948" width="9.7109375" style="36" customWidth="1"/>
    <col min="7949" max="7949" width="9.5703125" style="36" customWidth="1"/>
    <col min="7950" max="8192" width="11.42578125" style="36"/>
    <col min="8193" max="8193" width="6.5703125" style="36" customWidth="1"/>
    <col min="8194" max="8194" width="12.28515625" style="36" customWidth="1"/>
    <col min="8195" max="8195" width="18.42578125" style="36" customWidth="1"/>
    <col min="8196" max="8196" width="7.85546875" style="36" bestFit="1" customWidth="1"/>
    <col min="8197" max="8197" width="6.42578125" style="36" customWidth="1"/>
    <col min="8198" max="8198" width="6" style="36" customWidth="1"/>
    <col min="8199" max="8199" width="8.85546875" style="36" customWidth="1"/>
    <col min="8200" max="8200" width="9.140625" style="36" customWidth="1"/>
    <col min="8201" max="8201" width="7.85546875" style="36" customWidth="1"/>
    <col min="8202" max="8202" width="11.5703125" style="36" customWidth="1"/>
    <col min="8203" max="8203" width="8.85546875" style="36" customWidth="1"/>
    <col min="8204" max="8204" width="9.7109375" style="36" customWidth="1"/>
    <col min="8205" max="8205" width="9.5703125" style="36" customWidth="1"/>
    <col min="8206" max="8448" width="11.42578125" style="36"/>
    <col min="8449" max="8449" width="6.5703125" style="36" customWidth="1"/>
    <col min="8450" max="8450" width="12.28515625" style="36" customWidth="1"/>
    <col min="8451" max="8451" width="18.42578125" style="36" customWidth="1"/>
    <col min="8452" max="8452" width="7.85546875" style="36" bestFit="1" customWidth="1"/>
    <col min="8453" max="8453" width="6.42578125" style="36" customWidth="1"/>
    <col min="8454" max="8454" width="6" style="36" customWidth="1"/>
    <col min="8455" max="8455" width="8.85546875" style="36" customWidth="1"/>
    <col min="8456" max="8456" width="9.140625" style="36" customWidth="1"/>
    <col min="8457" max="8457" width="7.85546875" style="36" customWidth="1"/>
    <col min="8458" max="8458" width="11.5703125" style="36" customWidth="1"/>
    <col min="8459" max="8459" width="8.85546875" style="36" customWidth="1"/>
    <col min="8460" max="8460" width="9.7109375" style="36" customWidth="1"/>
    <col min="8461" max="8461" width="9.5703125" style="36" customWidth="1"/>
    <col min="8462" max="8704" width="11.42578125" style="36"/>
    <col min="8705" max="8705" width="6.5703125" style="36" customWidth="1"/>
    <col min="8706" max="8706" width="12.28515625" style="36" customWidth="1"/>
    <col min="8707" max="8707" width="18.42578125" style="36" customWidth="1"/>
    <col min="8708" max="8708" width="7.85546875" style="36" bestFit="1" customWidth="1"/>
    <col min="8709" max="8709" width="6.42578125" style="36" customWidth="1"/>
    <col min="8710" max="8710" width="6" style="36" customWidth="1"/>
    <col min="8711" max="8711" width="8.85546875" style="36" customWidth="1"/>
    <col min="8712" max="8712" width="9.140625" style="36" customWidth="1"/>
    <col min="8713" max="8713" width="7.85546875" style="36" customWidth="1"/>
    <col min="8714" max="8714" width="11.5703125" style="36" customWidth="1"/>
    <col min="8715" max="8715" width="8.85546875" style="36" customWidth="1"/>
    <col min="8716" max="8716" width="9.7109375" style="36" customWidth="1"/>
    <col min="8717" max="8717" width="9.5703125" style="36" customWidth="1"/>
    <col min="8718" max="8960" width="11.42578125" style="36"/>
    <col min="8961" max="8961" width="6.5703125" style="36" customWidth="1"/>
    <col min="8962" max="8962" width="12.28515625" style="36" customWidth="1"/>
    <col min="8963" max="8963" width="18.42578125" style="36" customWidth="1"/>
    <col min="8964" max="8964" width="7.85546875" style="36" bestFit="1" customWidth="1"/>
    <col min="8965" max="8965" width="6.42578125" style="36" customWidth="1"/>
    <col min="8966" max="8966" width="6" style="36" customWidth="1"/>
    <col min="8967" max="8967" width="8.85546875" style="36" customWidth="1"/>
    <col min="8968" max="8968" width="9.140625" style="36" customWidth="1"/>
    <col min="8969" max="8969" width="7.85546875" style="36" customWidth="1"/>
    <col min="8970" max="8970" width="11.5703125" style="36" customWidth="1"/>
    <col min="8971" max="8971" width="8.85546875" style="36" customWidth="1"/>
    <col min="8972" max="8972" width="9.7109375" style="36" customWidth="1"/>
    <col min="8973" max="8973" width="9.5703125" style="36" customWidth="1"/>
    <col min="8974" max="9216" width="11.42578125" style="36"/>
    <col min="9217" max="9217" width="6.5703125" style="36" customWidth="1"/>
    <col min="9218" max="9218" width="12.28515625" style="36" customWidth="1"/>
    <col min="9219" max="9219" width="18.42578125" style="36" customWidth="1"/>
    <col min="9220" max="9220" width="7.85546875" style="36" bestFit="1" customWidth="1"/>
    <col min="9221" max="9221" width="6.42578125" style="36" customWidth="1"/>
    <col min="9222" max="9222" width="6" style="36" customWidth="1"/>
    <col min="9223" max="9223" width="8.85546875" style="36" customWidth="1"/>
    <col min="9224" max="9224" width="9.140625" style="36" customWidth="1"/>
    <col min="9225" max="9225" width="7.85546875" style="36" customWidth="1"/>
    <col min="9226" max="9226" width="11.5703125" style="36" customWidth="1"/>
    <col min="9227" max="9227" width="8.85546875" style="36" customWidth="1"/>
    <col min="9228" max="9228" width="9.7109375" style="36" customWidth="1"/>
    <col min="9229" max="9229" width="9.5703125" style="36" customWidth="1"/>
    <col min="9230" max="9472" width="11.42578125" style="36"/>
    <col min="9473" max="9473" width="6.5703125" style="36" customWidth="1"/>
    <col min="9474" max="9474" width="12.28515625" style="36" customWidth="1"/>
    <col min="9475" max="9475" width="18.42578125" style="36" customWidth="1"/>
    <col min="9476" max="9476" width="7.85546875" style="36" bestFit="1" customWidth="1"/>
    <col min="9477" max="9477" width="6.42578125" style="36" customWidth="1"/>
    <col min="9478" max="9478" width="6" style="36" customWidth="1"/>
    <col min="9479" max="9479" width="8.85546875" style="36" customWidth="1"/>
    <col min="9480" max="9480" width="9.140625" style="36" customWidth="1"/>
    <col min="9481" max="9481" width="7.85546875" style="36" customWidth="1"/>
    <col min="9482" max="9482" width="11.5703125" style="36" customWidth="1"/>
    <col min="9483" max="9483" width="8.85546875" style="36" customWidth="1"/>
    <col min="9484" max="9484" width="9.7109375" style="36" customWidth="1"/>
    <col min="9485" max="9485" width="9.5703125" style="36" customWidth="1"/>
    <col min="9486" max="9728" width="11.42578125" style="36"/>
    <col min="9729" max="9729" width="6.5703125" style="36" customWidth="1"/>
    <col min="9730" max="9730" width="12.28515625" style="36" customWidth="1"/>
    <col min="9731" max="9731" width="18.42578125" style="36" customWidth="1"/>
    <col min="9732" max="9732" width="7.85546875" style="36" bestFit="1" customWidth="1"/>
    <col min="9733" max="9733" width="6.42578125" style="36" customWidth="1"/>
    <col min="9734" max="9734" width="6" style="36" customWidth="1"/>
    <col min="9735" max="9735" width="8.85546875" style="36" customWidth="1"/>
    <col min="9736" max="9736" width="9.140625" style="36" customWidth="1"/>
    <col min="9737" max="9737" width="7.85546875" style="36" customWidth="1"/>
    <col min="9738" max="9738" width="11.5703125" style="36" customWidth="1"/>
    <col min="9739" max="9739" width="8.85546875" style="36" customWidth="1"/>
    <col min="9740" max="9740" width="9.7109375" style="36" customWidth="1"/>
    <col min="9741" max="9741" width="9.5703125" style="36" customWidth="1"/>
    <col min="9742" max="9984" width="11.42578125" style="36"/>
    <col min="9985" max="9985" width="6.5703125" style="36" customWidth="1"/>
    <col min="9986" max="9986" width="12.28515625" style="36" customWidth="1"/>
    <col min="9987" max="9987" width="18.42578125" style="36" customWidth="1"/>
    <col min="9988" max="9988" width="7.85546875" style="36" bestFit="1" customWidth="1"/>
    <col min="9989" max="9989" width="6.42578125" style="36" customWidth="1"/>
    <col min="9990" max="9990" width="6" style="36" customWidth="1"/>
    <col min="9991" max="9991" width="8.85546875" style="36" customWidth="1"/>
    <col min="9992" max="9992" width="9.140625" style="36" customWidth="1"/>
    <col min="9993" max="9993" width="7.85546875" style="36" customWidth="1"/>
    <col min="9994" max="9994" width="11.5703125" style="36" customWidth="1"/>
    <col min="9995" max="9995" width="8.85546875" style="36" customWidth="1"/>
    <col min="9996" max="9996" width="9.7109375" style="36" customWidth="1"/>
    <col min="9997" max="9997" width="9.5703125" style="36" customWidth="1"/>
    <col min="9998" max="10240" width="11.42578125" style="36"/>
    <col min="10241" max="10241" width="6.5703125" style="36" customWidth="1"/>
    <col min="10242" max="10242" width="12.28515625" style="36" customWidth="1"/>
    <col min="10243" max="10243" width="18.42578125" style="36" customWidth="1"/>
    <col min="10244" max="10244" width="7.85546875" style="36" bestFit="1" customWidth="1"/>
    <col min="10245" max="10245" width="6.42578125" style="36" customWidth="1"/>
    <col min="10246" max="10246" width="6" style="36" customWidth="1"/>
    <col min="10247" max="10247" width="8.85546875" style="36" customWidth="1"/>
    <col min="10248" max="10248" width="9.140625" style="36" customWidth="1"/>
    <col min="10249" max="10249" width="7.85546875" style="36" customWidth="1"/>
    <col min="10250" max="10250" width="11.5703125" style="36" customWidth="1"/>
    <col min="10251" max="10251" width="8.85546875" style="36" customWidth="1"/>
    <col min="10252" max="10252" width="9.7109375" style="36" customWidth="1"/>
    <col min="10253" max="10253" width="9.5703125" style="36" customWidth="1"/>
    <col min="10254" max="10496" width="11.42578125" style="36"/>
    <col min="10497" max="10497" width="6.5703125" style="36" customWidth="1"/>
    <col min="10498" max="10498" width="12.28515625" style="36" customWidth="1"/>
    <col min="10499" max="10499" width="18.42578125" style="36" customWidth="1"/>
    <col min="10500" max="10500" width="7.85546875" style="36" bestFit="1" customWidth="1"/>
    <col min="10501" max="10501" width="6.42578125" style="36" customWidth="1"/>
    <col min="10502" max="10502" width="6" style="36" customWidth="1"/>
    <col min="10503" max="10503" width="8.85546875" style="36" customWidth="1"/>
    <col min="10504" max="10504" width="9.140625" style="36" customWidth="1"/>
    <col min="10505" max="10505" width="7.85546875" style="36" customWidth="1"/>
    <col min="10506" max="10506" width="11.5703125" style="36" customWidth="1"/>
    <col min="10507" max="10507" width="8.85546875" style="36" customWidth="1"/>
    <col min="10508" max="10508" width="9.7109375" style="36" customWidth="1"/>
    <col min="10509" max="10509" width="9.5703125" style="36" customWidth="1"/>
    <col min="10510" max="10752" width="11.42578125" style="36"/>
    <col min="10753" max="10753" width="6.5703125" style="36" customWidth="1"/>
    <col min="10754" max="10754" width="12.28515625" style="36" customWidth="1"/>
    <col min="10755" max="10755" width="18.42578125" style="36" customWidth="1"/>
    <col min="10756" max="10756" width="7.85546875" style="36" bestFit="1" customWidth="1"/>
    <col min="10757" max="10757" width="6.42578125" style="36" customWidth="1"/>
    <col min="10758" max="10758" width="6" style="36" customWidth="1"/>
    <col min="10759" max="10759" width="8.85546875" style="36" customWidth="1"/>
    <col min="10760" max="10760" width="9.140625" style="36" customWidth="1"/>
    <col min="10761" max="10761" width="7.85546875" style="36" customWidth="1"/>
    <col min="10762" max="10762" width="11.5703125" style="36" customWidth="1"/>
    <col min="10763" max="10763" width="8.85546875" style="36" customWidth="1"/>
    <col min="10764" max="10764" width="9.7109375" style="36" customWidth="1"/>
    <col min="10765" max="10765" width="9.5703125" style="36" customWidth="1"/>
    <col min="10766" max="11008" width="11.42578125" style="36"/>
    <col min="11009" max="11009" width="6.5703125" style="36" customWidth="1"/>
    <col min="11010" max="11010" width="12.28515625" style="36" customWidth="1"/>
    <col min="11011" max="11011" width="18.42578125" style="36" customWidth="1"/>
    <col min="11012" max="11012" width="7.85546875" style="36" bestFit="1" customWidth="1"/>
    <col min="11013" max="11013" width="6.42578125" style="36" customWidth="1"/>
    <col min="11014" max="11014" width="6" style="36" customWidth="1"/>
    <col min="11015" max="11015" width="8.85546875" style="36" customWidth="1"/>
    <col min="11016" max="11016" width="9.140625" style="36" customWidth="1"/>
    <col min="11017" max="11017" width="7.85546875" style="36" customWidth="1"/>
    <col min="11018" max="11018" width="11.5703125" style="36" customWidth="1"/>
    <col min="11019" max="11019" width="8.85546875" style="36" customWidth="1"/>
    <col min="11020" max="11020" width="9.7109375" style="36" customWidth="1"/>
    <col min="11021" max="11021" width="9.5703125" style="36" customWidth="1"/>
    <col min="11022" max="11264" width="11.42578125" style="36"/>
    <col min="11265" max="11265" width="6.5703125" style="36" customWidth="1"/>
    <col min="11266" max="11266" width="12.28515625" style="36" customWidth="1"/>
    <col min="11267" max="11267" width="18.42578125" style="36" customWidth="1"/>
    <col min="11268" max="11268" width="7.85546875" style="36" bestFit="1" customWidth="1"/>
    <col min="11269" max="11269" width="6.42578125" style="36" customWidth="1"/>
    <col min="11270" max="11270" width="6" style="36" customWidth="1"/>
    <col min="11271" max="11271" width="8.85546875" style="36" customWidth="1"/>
    <col min="11272" max="11272" width="9.140625" style="36" customWidth="1"/>
    <col min="11273" max="11273" width="7.85546875" style="36" customWidth="1"/>
    <col min="11274" max="11274" width="11.5703125" style="36" customWidth="1"/>
    <col min="11275" max="11275" width="8.85546875" style="36" customWidth="1"/>
    <col min="11276" max="11276" width="9.7109375" style="36" customWidth="1"/>
    <col min="11277" max="11277" width="9.5703125" style="36" customWidth="1"/>
    <col min="11278" max="11520" width="11.42578125" style="36"/>
    <col min="11521" max="11521" width="6.5703125" style="36" customWidth="1"/>
    <col min="11522" max="11522" width="12.28515625" style="36" customWidth="1"/>
    <col min="11523" max="11523" width="18.42578125" style="36" customWidth="1"/>
    <col min="11524" max="11524" width="7.85546875" style="36" bestFit="1" customWidth="1"/>
    <col min="11525" max="11525" width="6.42578125" style="36" customWidth="1"/>
    <col min="11526" max="11526" width="6" style="36" customWidth="1"/>
    <col min="11527" max="11527" width="8.85546875" style="36" customWidth="1"/>
    <col min="11528" max="11528" width="9.140625" style="36" customWidth="1"/>
    <col min="11529" max="11529" width="7.85546875" style="36" customWidth="1"/>
    <col min="11530" max="11530" width="11.5703125" style="36" customWidth="1"/>
    <col min="11531" max="11531" width="8.85546875" style="36" customWidth="1"/>
    <col min="11532" max="11532" width="9.7109375" style="36" customWidth="1"/>
    <col min="11533" max="11533" width="9.5703125" style="36" customWidth="1"/>
    <col min="11534" max="11776" width="11.42578125" style="36"/>
    <col min="11777" max="11777" width="6.5703125" style="36" customWidth="1"/>
    <col min="11778" max="11778" width="12.28515625" style="36" customWidth="1"/>
    <col min="11779" max="11779" width="18.42578125" style="36" customWidth="1"/>
    <col min="11780" max="11780" width="7.85546875" style="36" bestFit="1" customWidth="1"/>
    <col min="11781" max="11781" width="6.42578125" style="36" customWidth="1"/>
    <col min="11782" max="11782" width="6" style="36" customWidth="1"/>
    <col min="11783" max="11783" width="8.85546875" style="36" customWidth="1"/>
    <col min="11784" max="11784" width="9.140625" style="36" customWidth="1"/>
    <col min="11785" max="11785" width="7.85546875" style="36" customWidth="1"/>
    <col min="11786" max="11786" width="11.5703125" style="36" customWidth="1"/>
    <col min="11787" max="11787" width="8.85546875" style="36" customWidth="1"/>
    <col min="11788" max="11788" width="9.7109375" style="36" customWidth="1"/>
    <col min="11789" max="11789" width="9.5703125" style="36" customWidth="1"/>
    <col min="11790" max="12032" width="11.42578125" style="36"/>
    <col min="12033" max="12033" width="6.5703125" style="36" customWidth="1"/>
    <col min="12034" max="12034" width="12.28515625" style="36" customWidth="1"/>
    <col min="12035" max="12035" width="18.42578125" style="36" customWidth="1"/>
    <col min="12036" max="12036" width="7.85546875" style="36" bestFit="1" customWidth="1"/>
    <col min="12037" max="12037" width="6.42578125" style="36" customWidth="1"/>
    <col min="12038" max="12038" width="6" style="36" customWidth="1"/>
    <col min="12039" max="12039" width="8.85546875" style="36" customWidth="1"/>
    <col min="12040" max="12040" width="9.140625" style="36" customWidth="1"/>
    <col min="12041" max="12041" width="7.85546875" style="36" customWidth="1"/>
    <col min="12042" max="12042" width="11.5703125" style="36" customWidth="1"/>
    <col min="12043" max="12043" width="8.85546875" style="36" customWidth="1"/>
    <col min="12044" max="12044" width="9.7109375" style="36" customWidth="1"/>
    <col min="12045" max="12045" width="9.5703125" style="36" customWidth="1"/>
    <col min="12046" max="12288" width="11.42578125" style="36"/>
    <col min="12289" max="12289" width="6.5703125" style="36" customWidth="1"/>
    <col min="12290" max="12290" width="12.28515625" style="36" customWidth="1"/>
    <col min="12291" max="12291" width="18.42578125" style="36" customWidth="1"/>
    <col min="12292" max="12292" width="7.85546875" style="36" bestFit="1" customWidth="1"/>
    <col min="12293" max="12293" width="6.42578125" style="36" customWidth="1"/>
    <col min="12294" max="12294" width="6" style="36" customWidth="1"/>
    <col min="12295" max="12295" width="8.85546875" style="36" customWidth="1"/>
    <col min="12296" max="12296" width="9.140625" style="36" customWidth="1"/>
    <col min="12297" max="12297" width="7.85546875" style="36" customWidth="1"/>
    <col min="12298" max="12298" width="11.5703125" style="36" customWidth="1"/>
    <col min="12299" max="12299" width="8.85546875" style="36" customWidth="1"/>
    <col min="12300" max="12300" width="9.7109375" style="36" customWidth="1"/>
    <col min="12301" max="12301" width="9.5703125" style="36" customWidth="1"/>
    <col min="12302" max="12544" width="11.42578125" style="36"/>
    <col min="12545" max="12545" width="6.5703125" style="36" customWidth="1"/>
    <col min="12546" max="12546" width="12.28515625" style="36" customWidth="1"/>
    <col min="12547" max="12547" width="18.42578125" style="36" customWidth="1"/>
    <col min="12548" max="12548" width="7.85546875" style="36" bestFit="1" customWidth="1"/>
    <col min="12549" max="12549" width="6.42578125" style="36" customWidth="1"/>
    <col min="12550" max="12550" width="6" style="36" customWidth="1"/>
    <col min="12551" max="12551" width="8.85546875" style="36" customWidth="1"/>
    <col min="12552" max="12552" width="9.140625" style="36" customWidth="1"/>
    <col min="12553" max="12553" width="7.85546875" style="36" customWidth="1"/>
    <col min="12554" max="12554" width="11.5703125" style="36" customWidth="1"/>
    <col min="12555" max="12555" width="8.85546875" style="36" customWidth="1"/>
    <col min="12556" max="12556" width="9.7109375" style="36" customWidth="1"/>
    <col min="12557" max="12557" width="9.5703125" style="36" customWidth="1"/>
    <col min="12558" max="12800" width="11.42578125" style="36"/>
    <col min="12801" max="12801" width="6.5703125" style="36" customWidth="1"/>
    <col min="12802" max="12802" width="12.28515625" style="36" customWidth="1"/>
    <col min="12803" max="12803" width="18.42578125" style="36" customWidth="1"/>
    <col min="12804" max="12804" width="7.85546875" style="36" bestFit="1" customWidth="1"/>
    <col min="12805" max="12805" width="6.42578125" style="36" customWidth="1"/>
    <col min="12806" max="12806" width="6" style="36" customWidth="1"/>
    <col min="12807" max="12807" width="8.85546875" style="36" customWidth="1"/>
    <col min="12808" max="12808" width="9.140625" style="36" customWidth="1"/>
    <col min="12809" max="12809" width="7.85546875" style="36" customWidth="1"/>
    <col min="12810" max="12810" width="11.5703125" style="36" customWidth="1"/>
    <col min="12811" max="12811" width="8.85546875" style="36" customWidth="1"/>
    <col min="12812" max="12812" width="9.7109375" style="36" customWidth="1"/>
    <col min="12813" max="12813" width="9.5703125" style="36" customWidth="1"/>
    <col min="12814" max="13056" width="11.42578125" style="36"/>
    <col min="13057" max="13057" width="6.5703125" style="36" customWidth="1"/>
    <col min="13058" max="13058" width="12.28515625" style="36" customWidth="1"/>
    <col min="13059" max="13059" width="18.42578125" style="36" customWidth="1"/>
    <col min="13060" max="13060" width="7.85546875" style="36" bestFit="1" customWidth="1"/>
    <col min="13061" max="13061" width="6.42578125" style="36" customWidth="1"/>
    <col min="13062" max="13062" width="6" style="36" customWidth="1"/>
    <col min="13063" max="13063" width="8.85546875" style="36" customWidth="1"/>
    <col min="13064" max="13064" width="9.140625" style="36" customWidth="1"/>
    <col min="13065" max="13065" width="7.85546875" style="36" customWidth="1"/>
    <col min="13066" max="13066" width="11.5703125" style="36" customWidth="1"/>
    <col min="13067" max="13067" width="8.85546875" style="36" customWidth="1"/>
    <col min="13068" max="13068" width="9.7109375" style="36" customWidth="1"/>
    <col min="13069" max="13069" width="9.5703125" style="36" customWidth="1"/>
    <col min="13070" max="13312" width="11.42578125" style="36"/>
    <col min="13313" max="13313" width="6.5703125" style="36" customWidth="1"/>
    <col min="13314" max="13314" width="12.28515625" style="36" customWidth="1"/>
    <col min="13315" max="13315" width="18.42578125" style="36" customWidth="1"/>
    <col min="13316" max="13316" width="7.85546875" style="36" bestFit="1" customWidth="1"/>
    <col min="13317" max="13317" width="6.42578125" style="36" customWidth="1"/>
    <col min="13318" max="13318" width="6" style="36" customWidth="1"/>
    <col min="13319" max="13319" width="8.85546875" style="36" customWidth="1"/>
    <col min="13320" max="13320" width="9.140625" style="36" customWidth="1"/>
    <col min="13321" max="13321" width="7.85546875" style="36" customWidth="1"/>
    <col min="13322" max="13322" width="11.5703125" style="36" customWidth="1"/>
    <col min="13323" max="13323" width="8.85546875" style="36" customWidth="1"/>
    <col min="13324" max="13324" width="9.7109375" style="36" customWidth="1"/>
    <col min="13325" max="13325" width="9.5703125" style="36" customWidth="1"/>
    <col min="13326" max="13568" width="11.42578125" style="36"/>
    <col min="13569" max="13569" width="6.5703125" style="36" customWidth="1"/>
    <col min="13570" max="13570" width="12.28515625" style="36" customWidth="1"/>
    <col min="13571" max="13571" width="18.42578125" style="36" customWidth="1"/>
    <col min="13572" max="13572" width="7.85546875" style="36" bestFit="1" customWidth="1"/>
    <col min="13573" max="13573" width="6.42578125" style="36" customWidth="1"/>
    <col min="13574" max="13574" width="6" style="36" customWidth="1"/>
    <col min="13575" max="13575" width="8.85546875" style="36" customWidth="1"/>
    <col min="13576" max="13576" width="9.140625" style="36" customWidth="1"/>
    <col min="13577" max="13577" width="7.85546875" style="36" customWidth="1"/>
    <col min="13578" max="13578" width="11.5703125" style="36" customWidth="1"/>
    <col min="13579" max="13579" width="8.85546875" style="36" customWidth="1"/>
    <col min="13580" max="13580" width="9.7109375" style="36" customWidth="1"/>
    <col min="13581" max="13581" width="9.5703125" style="36" customWidth="1"/>
    <col min="13582" max="13824" width="11.42578125" style="36"/>
    <col min="13825" max="13825" width="6.5703125" style="36" customWidth="1"/>
    <col min="13826" max="13826" width="12.28515625" style="36" customWidth="1"/>
    <col min="13827" max="13827" width="18.42578125" style="36" customWidth="1"/>
    <col min="13828" max="13828" width="7.85546875" style="36" bestFit="1" customWidth="1"/>
    <col min="13829" max="13829" width="6.42578125" style="36" customWidth="1"/>
    <col min="13830" max="13830" width="6" style="36" customWidth="1"/>
    <col min="13831" max="13831" width="8.85546875" style="36" customWidth="1"/>
    <col min="13832" max="13832" width="9.140625" style="36" customWidth="1"/>
    <col min="13833" max="13833" width="7.85546875" style="36" customWidth="1"/>
    <col min="13834" max="13834" width="11.5703125" style="36" customWidth="1"/>
    <col min="13835" max="13835" width="8.85546875" style="36" customWidth="1"/>
    <col min="13836" max="13836" width="9.7109375" style="36" customWidth="1"/>
    <col min="13837" max="13837" width="9.5703125" style="36" customWidth="1"/>
    <col min="13838" max="14080" width="11.42578125" style="36"/>
    <col min="14081" max="14081" width="6.5703125" style="36" customWidth="1"/>
    <col min="14082" max="14082" width="12.28515625" style="36" customWidth="1"/>
    <col min="14083" max="14083" width="18.42578125" style="36" customWidth="1"/>
    <col min="14084" max="14084" width="7.85546875" style="36" bestFit="1" customWidth="1"/>
    <col min="14085" max="14085" width="6.42578125" style="36" customWidth="1"/>
    <col min="14086" max="14086" width="6" style="36" customWidth="1"/>
    <col min="14087" max="14087" width="8.85546875" style="36" customWidth="1"/>
    <col min="14088" max="14088" width="9.140625" style="36" customWidth="1"/>
    <col min="14089" max="14089" width="7.85546875" style="36" customWidth="1"/>
    <col min="14090" max="14090" width="11.5703125" style="36" customWidth="1"/>
    <col min="14091" max="14091" width="8.85546875" style="36" customWidth="1"/>
    <col min="14092" max="14092" width="9.7109375" style="36" customWidth="1"/>
    <col min="14093" max="14093" width="9.5703125" style="36" customWidth="1"/>
    <col min="14094" max="14336" width="11.42578125" style="36"/>
    <col min="14337" max="14337" width="6.5703125" style="36" customWidth="1"/>
    <col min="14338" max="14338" width="12.28515625" style="36" customWidth="1"/>
    <col min="14339" max="14339" width="18.42578125" style="36" customWidth="1"/>
    <col min="14340" max="14340" width="7.85546875" style="36" bestFit="1" customWidth="1"/>
    <col min="14341" max="14341" width="6.42578125" style="36" customWidth="1"/>
    <col min="14342" max="14342" width="6" style="36" customWidth="1"/>
    <col min="14343" max="14343" width="8.85546875" style="36" customWidth="1"/>
    <col min="14344" max="14344" width="9.140625" style="36" customWidth="1"/>
    <col min="14345" max="14345" width="7.85546875" style="36" customWidth="1"/>
    <col min="14346" max="14346" width="11.5703125" style="36" customWidth="1"/>
    <col min="14347" max="14347" width="8.85546875" style="36" customWidth="1"/>
    <col min="14348" max="14348" width="9.7109375" style="36" customWidth="1"/>
    <col min="14349" max="14349" width="9.5703125" style="36" customWidth="1"/>
    <col min="14350" max="14592" width="11.42578125" style="36"/>
    <col min="14593" max="14593" width="6.5703125" style="36" customWidth="1"/>
    <col min="14594" max="14594" width="12.28515625" style="36" customWidth="1"/>
    <col min="14595" max="14595" width="18.42578125" style="36" customWidth="1"/>
    <col min="14596" max="14596" width="7.85546875" style="36" bestFit="1" customWidth="1"/>
    <col min="14597" max="14597" width="6.42578125" style="36" customWidth="1"/>
    <col min="14598" max="14598" width="6" style="36" customWidth="1"/>
    <col min="14599" max="14599" width="8.85546875" style="36" customWidth="1"/>
    <col min="14600" max="14600" width="9.140625" style="36" customWidth="1"/>
    <col min="14601" max="14601" width="7.85546875" style="36" customWidth="1"/>
    <col min="14602" max="14602" width="11.5703125" style="36" customWidth="1"/>
    <col min="14603" max="14603" width="8.85546875" style="36" customWidth="1"/>
    <col min="14604" max="14604" width="9.7109375" style="36" customWidth="1"/>
    <col min="14605" max="14605" width="9.5703125" style="36" customWidth="1"/>
    <col min="14606" max="14848" width="11.42578125" style="36"/>
    <col min="14849" max="14849" width="6.5703125" style="36" customWidth="1"/>
    <col min="14850" max="14850" width="12.28515625" style="36" customWidth="1"/>
    <col min="14851" max="14851" width="18.42578125" style="36" customWidth="1"/>
    <col min="14852" max="14852" width="7.85546875" style="36" bestFit="1" customWidth="1"/>
    <col min="14853" max="14853" width="6.42578125" style="36" customWidth="1"/>
    <col min="14854" max="14854" width="6" style="36" customWidth="1"/>
    <col min="14855" max="14855" width="8.85546875" style="36" customWidth="1"/>
    <col min="14856" max="14856" width="9.140625" style="36" customWidth="1"/>
    <col min="14857" max="14857" width="7.85546875" style="36" customWidth="1"/>
    <col min="14858" max="14858" width="11.5703125" style="36" customWidth="1"/>
    <col min="14859" max="14859" width="8.85546875" style="36" customWidth="1"/>
    <col min="14860" max="14860" width="9.7109375" style="36" customWidth="1"/>
    <col min="14861" max="14861" width="9.5703125" style="36" customWidth="1"/>
    <col min="14862" max="15104" width="11.42578125" style="36"/>
    <col min="15105" max="15105" width="6.5703125" style="36" customWidth="1"/>
    <col min="15106" max="15106" width="12.28515625" style="36" customWidth="1"/>
    <col min="15107" max="15107" width="18.42578125" style="36" customWidth="1"/>
    <col min="15108" max="15108" width="7.85546875" style="36" bestFit="1" customWidth="1"/>
    <col min="15109" max="15109" width="6.42578125" style="36" customWidth="1"/>
    <col min="15110" max="15110" width="6" style="36" customWidth="1"/>
    <col min="15111" max="15111" width="8.85546875" style="36" customWidth="1"/>
    <col min="15112" max="15112" width="9.140625" style="36" customWidth="1"/>
    <col min="15113" max="15113" width="7.85546875" style="36" customWidth="1"/>
    <col min="15114" max="15114" width="11.5703125" style="36" customWidth="1"/>
    <col min="15115" max="15115" width="8.85546875" style="36" customWidth="1"/>
    <col min="15116" max="15116" width="9.7109375" style="36" customWidth="1"/>
    <col min="15117" max="15117" width="9.5703125" style="36" customWidth="1"/>
    <col min="15118" max="15360" width="11.42578125" style="36"/>
    <col min="15361" max="15361" width="6.5703125" style="36" customWidth="1"/>
    <col min="15362" max="15362" width="12.28515625" style="36" customWidth="1"/>
    <col min="15363" max="15363" width="18.42578125" style="36" customWidth="1"/>
    <col min="15364" max="15364" width="7.85546875" style="36" bestFit="1" customWidth="1"/>
    <col min="15365" max="15365" width="6.42578125" style="36" customWidth="1"/>
    <col min="15366" max="15366" width="6" style="36" customWidth="1"/>
    <col min="15367" max="15367" width="8.85546875" style="36" customWidth="1"/>
    <col min="15368" max="15368" width="9.140625" style="36" customWidth="1"/>
    <col min="15369" max="15369" width="7.85546875" style="36" customWidth="1"/>
    <col min="15370" max="15370" width="11.5703125" style="36" customWidth="1"/>
    <col min="15371" max="15371" width="8.85546875" style="36" customWidth="1"/>
    <col min="15372" max="15372" width="9.7109375" style="36" customWidth="1"/>
    <col min="15373" max="15373" width="9.5703125" style="36" customWidth="1"/>
    <col min="15374" max="15616" width="11.42578125" style="36"/>
    <col min="15617" max="15617" width="6.5703125" style="36" customWidth="1"/>
    <col min="15618" max="15618" width="12.28515625" style="36" customWidth="1"/>
    <col min="15619" max="15619" width="18.42578125" style="36" customWidth="1"/>
    <col min="15620" max="15620" width="7.85546875" style="36" bestFit="1" customWidth="1"/>
    <col min="15621" max="15621" width="6.42578125" style="36" customWidth="1"/>
    <col min="15622" max="15622" width="6" style="36" customWidth="1"/>
    <col min="15623" max="15623" width="8.85546875" style="36" customWidth="1"/>
    <col min="15624" max="15624" width="9.140625" style="36" customWidth="1"/>
    <col min="15625" max="15625" width="7.85546875" style="36" customWidth="1"/>
    <col min="15626" max="15626" width="11.5703125" style="36" customWidth="1"/>
    <col min="15627" max="15627" width="8.85546875" style="36" customWidth="1"/>
    <col min="15628" max="15628" width="9.7109375" style="36" customWidth="1"/>
    <col min="15629" max="15629" width="9.5703125" style="36" customWidth="1"/>
    <col min="15630" max="15872" width="11.42578125" style="36"/>
    <col min="15873" max="15873" width="6.5703125" style="36" customWidth="1"/>
    <col min="15874" max="15874" width="12.28515625" style="36" customWidth="1"/>
    <col min="15875" max="15875" width="18.42578125" style="36" customWidth="1"/>
    <col min="15876" max="15876" width="7.85546875" style="36" bestFit="1" customWidth="1"/>
    <col min="15877" max="15877" width="6.42578125" style="36" customWidth="1"/>
    <col min="15878" max="15878" width="6" style="36" customWidth="1"/>
    <col min="15879" max="15879" width="8.85546875" style="36" customWidth="1"/>
    <col min="15880" max="15880" width="9.140625" style="36" customWidth="1"/>
    <col min="15881" max="15881" width="7.85546875" style="36" customWidth="1"/>
    <col min="15882" max="15882" width="11.5703125" style="36" customWidth="1"/>
    <col min="15883" max="15883" width="8.85546875" style="36" customWidth="1"/>
    <col min="15884" max="15884" width="9.7109375" style="36" customWidth="1"/>
    <col min="15885" max="15885" width="9.5703125" style="36" customWidth="1"/>
    <col min="15886" max="16128" width="11.42578125" style="36"/>
    <col min="16129" max="16129" width="6.5703125" style="36" customWidth="1"/>
    <col min="16130" max="16130" width="12.28515625" style="36" customWidth="1"/>
    <col min="16131" max="16131" width="18.42578125" style="36" customWidth="1"/>
    <col min="16132" max="16132" width="7.85546875" style="36" bestFit="1" customWidth="1"/>
    <col min="16133" max="16133" width="6.42578125" style="36" customWidth="1"/>
    <col min="16134" max="16134" width="6" style="36" customWidth="1"/>
    <col min="16135" max="16135" width="8.85546875" style="36" customWidth="1"/>
    <col min="16136" max="16136" width="9.140625" style="36" customWidth="1"/>
    <col min="16137" max="16137" width="7.85546875" style="36" customWidth="1"/>
    <col min="16138" max="16138" width="11.5703125" style="36" customWidth="1"/>
    <col min="16139" max="16139" width="8.85546875" style="36" customWidth="1"/>
    <col min="16140" max="16140" width="9.7109375" style="36" customWidth="1"/>
    <col min="16141" max="16141" width="9.5703125" style="36" customWidth="1"/>
    <col min="16142" max="16384" width="11.42578125" style="36"/>
  </cols>
  <sheetData>
    <row r="1" spans="1:13" ht="13.35" customHeight="1">
      <c r="A1" s="11" t="s">
        <v>18</v>
      </c>
      <c r="B1" s="12" t="s">
        <v>974</v>
      </c>
      <c r="C1" s="13"/>
      <c r="D1" s="14" t="s">
        <v>19</v>
      </c>
      <c r="E1" s="15"/>
      <c r="F1" s="15" t="s">
        <v>7</v>
      </c>
      <c r="G1" s="16"/>
      <c r="H1" s="17"/>
      <c r="I1" s="18"/>
      <c r="J1" s="19"/>
      <c r="K1" s="20"/>
      <c r="L1" s="21"/>
      <c r="M1" s="22"/>
    </row>
    <row r="2" spans="1:13" ht="13.35" customHeight="1">
      <c r="A2" s="23" t="s">
        <v>20</v>
      </c>
      <c r="B2" s="24" t="str">
        <f>KUNDE</f>
        <v>Zoo Leipzig GmbH</v>
      </c>
      <c r="C2" s="25"/>
      <c r="D2" s="26" t="s">
        <v>21</v>
      </c>
      <c r="E2" s="27"/>
      <c r="F2" s="904">
        <f>DATUM</f>
        <v>46304</v>
      </c>
      <c r="G2" s="905"/>
      <c r="H2" s="29"/>
      <c r="I2" s="30"/>
      <c r="J2" s="31" t="s">
        <v>937</v>
      </c>
      <c r="K2" s="32"/>
      <c r="L2" s="33"/>
      <c r="M2" s="34">
        <f>L37</f>
        <v>0</v>
      </c>
    </row>
    <row r="3" spans="1:13" ht="13.35" customHeight="1">
      <c r="A3" s="35"/>
      <c r="B3" s="36" t="s">
        <v>971</v>
      </c>
      <c r="C3" s="37"/>
      <c r="D3" s="29"/>
      <c r="E3" s="38"/>
      <c r="F3" s="39"/>
      <c r="G3" s="38"/>
      <c r="H3" s="40"/>
      <c r="I3" s="37"/>
      <c r="J3" s="41"/>
      <c r="K3" s="31"/>
      <c r="L3" s="17"/>
      <c r="M3" s="42"/>
    </row>
    <row r="4" spans="1:13" ht="13.35" customHeight="1">
      <c r="A4" s="35"/>
      <c r="B4" s="43"/>
      <c r="C4" s="37"/>
      <c r="D4" s="44"/>
      <c r="E4" s="45"/>
      <c r="F4" s="45"/>
      <c r="G4" s="45"/>
      <c r="H4" s="46"/>
      <c r="I4" s="47"/>
      <c r="J4" s="41"/>
      <c r="K4" s="31"/>
      <c r="L4" s="17"/>
      <c r="M4" s="42"/>
    </row>
    <row r="5" spans="1:13" ht="13.35" customHeight="1">
      <c r="A5" s="232" t="s">
        <v>938</v>
      </c>
      <c r="B5" s="24"/>
      <c r="C5" s="233"/>
      <c r="D5" s="233"/>
      <c r="E5" s="233"/>
      <c r="F5" s="233"/>
      <c r="G5" s="233"/>
      <c r="H5" s="233"/>
      <c r="I5" s="233"/>
      <c r="J5" s="233"/>
      <c r="K5" s="234"/>
      <c r="L5" s="234"/>
      <c r="M5" s="235"/>
    </row>
    <row r="6" spans="1:13" ht="13.5">
      <c r="A6" s="236" t="s">
        <v>939</v>
      </c>
      <c r="B6" s="237"/>
      <c r="C6" s="43"/>
      <c r="D6" s="43"/>
      <c r="E6" s="43"/>
      <c r="F6" s="43"/>
      <c r="G6" s="43"/>
      <c r="H6" s="43"/>
      <c r="I6" s="43"/>
      <c r="J6" s="43"/>
      <c r="K6" s="238"/>
      <c r="L6" s="238"/>
      <c r="M6" s="239"/>
    </row>
    <row r="7" spans="1:13" s="92" customFormat="1">
      <c r="A7" s="94" t="s">
        <v>1</v>
      </c>
      <c r="B7" s="94" t="s">
        <v>929</v>
      </c>
      <c r="C7" s="240"/>
      <c r="D7" s="240"/>
      <c r="E7" s="240"/>
      <c r="F7" s="240"/>
      <c r="G7" s="240"/>
      <c r="H7" s="241"/>
      <c r="I7" s="97" t="s">
        <v>936</v>
      </c>
      <c r="J7" s="95"/>
      <c r="K7" s="98"/>
      <c r="L7" s="242" t="s">
        <v>940</v>
      </c>
      <c r="M7" s="99" t="s">
        <v>70</v>
      </c>
    </row>
    <row r="8" spans="1:13" ht="13.35" customHeight="1">
      <c r="A8" s="64">
        <v>1</v>
      </c>
      <c r="B8" s="65" t="s">
        <v>941</v>
      </c>
      <c r="C8" s="3"/>
      <c r="D8" s="3"/>
      <c r="E8" s="66"/>
      <c r="F8" s="67"/>
      <c r="G8" s="68"/>
      <c r="H8" s="68"/>
      <c r="I8" s="65" t="s">
        <v>942</v>
      </c>
      <c r="J8" s="69"/>
      <c r="K8" s="70"/>
      <c r="L8" s="71"/>
      <c r="M8" s="72" t="s">
        <v>943</v>
      </c>
    </row>
    <row r="9" spans="1:13" ht="13.35" customHeight="1">
      <c r="A9" s="64">
        <v>2</v>
      </c>
      <c r="B9" s="65" t="s">
        <v>941</v>
      </c>
      <c r="C9" s="3"/>
      <c r="D9" s="3"/>
      <c r="E9" s="66"/>
      <c r="F9" s="67"/>
      <c r="G9" s="68"/>
      <c r="H9" s="68"/>
      <c r="I9" s="65" t="s">
        <v>944</v>
      </c>
      <c r="J9" s="69"/>
      <c r="K9" s="70"/>
      <c r="L9" s="71"/>
      <c r="M9" s="72" t="s">
        <v>943</v>
      </c>
    </row>
    <row r="10" spans="1:13" ht="13.35" customHeight="1">
      <c r="A10" s="64">
        <v>3</v>
      </c>
      <c r="B10" s="65" t="s">
        <v>941</v>
      </c>
      <c r="C10" s="3"/>
      <c r="D10" s="3"/>
      <c r="E10" s="66"/>
      <c r="F10" s="67"/>
      <c r="G10" s="68"/>
      <c r="H10" s="68"/>
      <c r="I10" s="65" t="s">
        <v>969</v>
      </c>
      <c r="J10" s="69"/>
      <c r="K10" s="70"/>
      <c r="L10" s="71"/>
      <c r="M10" s="72" t="s">
        <v>943</v>
      </c>
    </row>
    <row r="11" spans="1:13" ht="13.35" customHeight="1">
      <c r="A11" s="64">
        <v>4</v>
      </c>
      <c r="B11" s="65" t="s">
        <v>941</v>
      </c>
      <c r="C11" s="3"/>
      <c r="D11" s="3"/>
      <c r="E11" s="66"/>
      <c r="F11" s="67"/>
      <c r="G11" s="68"/>
      <c r="H11" s="68"/>
      <c r="I11" s="65" t="s">
        <v>71</v>
      </c>
      <c r="J11" s="69"/>
      <c r="K11" s="70"/>
      <c r="L11" s="71"/>
      <c r="M11" s="72" t="s">
        <v>943</v>
      </c>
    </row>
    <row r="12" spans="1:13" ht="37.700000000000003" customHeight="1">
      <c r="A12" s="64">
        <v>5</v>
      </c>
      <c r="B12" s="901" t="s">
        <v>945</v>
      </c>
      <c r="C12" s="902"/>
      <c r="D12" s="902"/>
      <c r="E12" s="902"/>
      <c r="F12" s="902"/>
      <c r="G12" s="902"/>
      <c r="H12" s="903"/>
      <c r="I12" s="65" t="s">
        <v>942</v>
      </c>
      <c r="J12" s="69"/>
      <c r="K12" s="70"/>
      <c r="L12" s="71"/>
      <c r="M12" s="72" t="s">
        <v>943</v>
      </c>
    </row>
    <row r="13" spans="1:13" ht="37.700000000000003" customHeight="1">
      <c r="A13" s="64">
        <v>6</v>
      </c>
      <c r="B13" s="901" t="s">
        <v>945</v>
      </c>
      <c r="C13" s="902"/>
      <c r="D13" s="902"/>
      <c r="E13" s="902"/>
      <c r="F13" s="902"/>
      <c r="G13" s="902"/>
      <c r="H13" s="903"/>
      <c r="I13" s="65" t="s">
        <v>944</v>
      </c>
      <c r="J13" s="69"/>
      <c r="K13" s="70"/>
      <c r="L13" s="71"/>
      <c r="M13" s="72" t="s">
        <v>943</v>
      </c>
    </row>
    <row r="14" spans="1:13" ht="37.700000000000003" customHeight="1">
      <c r="A14" s="64">
        <v>7</v>
      </c>
      <c r="B14" s="901" t="s">
        <v>945</v>
      </c>
      <c r="C14" s="902"/>
      <c r="D14" s="902"/>
      <c r="E14" s="902"/>
      <c r="F14" s="902"/>
      <c r="G14" s="902"/>
      <c r="H14" s="903"/>
      <c r="I14" s="65" t="s">
        <v>969</v>
      </c>
      <c r="J14" s="69"/>
      <c r="K14" s="70"/>
      <c r="L14" s="71"/>
      <c r="M14" s="72" t="s">
        <v>943</v>
      </c>
    </row>
    <row r="15" spans="1:13" ht="37.700000000000003" customHeight="1">
      <c r="A15" s="64">
        <v>8</v>
      </c>
      <c r="B15" s="901" t="s">
        <v>945</v>
      </c>
      <c r="C15" s="902"/>
      <c r="D15" s="902"/>
      <c r="E15" s="902"/>
      <c r="F15" s="902"/>
      <c r="G15" s="902"/>
      <c r="H15" s="903"/>
      <c r="I15" s="65" t="s">
        <v>71</v>
      </c>
      <c r="J15" s="69"/>
      <c r="K15" s="70"/>
      <c r="L15" s="71"/>
      <c r="M15" s="72" t="s">
        <v>943</v>
      </c>
    </row>
    <row r="16" spans="1:13" s="92" customFormat="1" ht="13.35" customHeight="1">
      <c r="A16" s="82" t="s">
        <v>72</v>
      </c>
      <c r="B16" s="83" t="s">
        <v>952</v>
      </c>
      <c r="C16" s="84"/>
      <c r="D16" s="84"/>
      <c r="E16" s="85"/>
      <c r="F16" s="86"/>
      <c r="G16" s="87"/>
      <c r="H16" s="87"/>
      <c r="I16" s="83"/>
      <c r="J16" s="88"/>
      <c r="K16" s="89"/>
      <c r="L16" s="90">
        <f>SUM(L8:L15)</f>
        <v>0</v>
      </c>
      <c r="M16" s="91" t="s">
        <v>953</v>
      </c>
    </row>
    <row r="17" spans="1:13" s="92" customFormat="1" ht="13.35" customHeight="1">
      <c r="A17" s="243"/>
      <c r="B17" s="244" t="s">
        <v>970</v>
      </c>
      <c r="C17" s="245"/>
      <c r="D17" s="245"/>
      <c r="E17" s="246"/>
      <c r="F17" s="247"/>
      <c r="G17" s="248"/>
      <c r="H17" s="248"/>
      <c r="I17" s="244"/>
      <c r="J17" s="249"/>
      <c r="K17" s="250"/>
      <c r="L17" s="251"/>
      <c r="M17" s="252"/>
    </row>
    <row r="18" spans="1:13" ht="13.35" customHeight="1">
      <c r="A18" s="253">
        <v>9</v>
      </c>
      <c r="B18" s="254" t="s">
        <v>954</v>
      </c>
      <c r="C18" s="255"/>
      <c r="D18" s="255"/>
      <c r="E18" s="256"/>
      <c r="F18" s="257"/>
      <c r="G18" s="258"/>
      <c r="H18" s="258"/>
      <c r="I18" s="254" t="s">
        <v>955</v>
      </c>
      <c r="J18" s="259"/>
      <c r="K18" s="260"/>
      <c r="L18" s="261"/>
      <c r="M18" s="262" t="s">
        <v>1307</v>
      </c>
    </row>
    <row r="19" spans="1:13" ht="13.35" customHeight="1">
      <c r="A19" s="64">
        <v>10</v>
      </c>
      <c r="B19" s="254" t="s">
        <v>954</v>
      </c>
      <c r="C19" s="3"/>
      <c r="D19" s="3"/>
      <c r="E19" s="66"/>
      <c r="F19" s="67"/>
      <c r="G19" s="68"/>
      <c r="H19" s="68"/>
      <c r="I19" s="65" t="s">
        <v>956</v>
      </c>
      <c r="J19" s="69"/>
      <c r="K19" s="70"/>
      <c r="L19" s="261"/>
      <c r="M19" s="72" t="s">
        <v>1307</v>
      </c>
    </row>
    <row r="20" spans="1:13" ht="13.35" customHeight="1">
      <c r="A20" s="253">
        <v>11</v>
      </c>
      <c r="B20" s="254" t="s">
        <v>957</v>
      </c>
      <c r="C20" s="255"/>
      <c r="D20" s="255"/>
      <c r="E20" s="256"/>
      <c r="F20" s="257"/>
      <c r="G20" s="258"/>
      <c r="H20" s="258"/>
      <c r="I20" s="254" t="s">
        <v>955</v>
      </c>
      <c r="J20" s="259"/>
      <c r="K20" s="260"/>
      <c r="L20" s="261"/>
      <c r="M20" s="262" t="s">
        <v>1307</v>
      </c>
    </row>
    <row r="21" spans="1:13" ht="13.35" customHeight="1">
      <c r="A21" s="253">
        <v>12</v>
      </c>
      <c r="B21" s="254" t="s">
        <v>957</v>
      </c>
      <c r="C21" s="3"/>
      <c r="D21" s="3"/>
      <c r="E21" s="66"/>
      <c r="F21" s="67"/>
      <c r="G21" s="68"/>
      <c r="H21" s="68"/>
      <c r="I21" s="65" t="s">
        <v>956</v>
      </c>
      <c r="J21" s="69"/>
      <c r="K21" s="70"/>
      <c r="L21" s="261"/>
      <c r="M21" s="72" t="s">
        <v>1307</v>
      </c>
    </row>
    <row r="22" spans="1:13" ht="13.35" customHeight="1">
      <c r="A22" s="64">
        <v>13</v>
      </c>
      <c r="B22" s="254" t="s">
        <v>958</v>
      </c>
      <c r="C22" s="255"/>
      <c r="D22" s="255"/>
      <c r="E22" s="256"/>
      <c r="F22" s="257"/>
      <c r="G22" s="258"/>
      <c r="H22" s="258"/>
      <c r="I22" s="254" t="s">
        <v>955</v>
      </c>
      <c r="J22" s="259"/>
      <c r="K22" s="260"/>
      <c r="L22" s="261"/>
      <c r="M22" s="262" t="s">
        <v>1307</v>
      </c>
    </row>
    <row r="23" spans="1:13" ht="13.35" customHeight="1">
      <c r="A23" s="253">
        <v>14</v>
      </c>
      <c r="B23" s="254" t="s">
        <v>958</v>
      </c>
      <c r="C23" s="3"/>
      <c r="D23" s="3"/>
      <c r="E23" s="66"/>
      <c r="F23" s="67"/>
      <c r="G23" s="68"/>
      <c r="H23" s="68"/>
      <c r="I23" s="65" t="s">
        <v>956</v>
      </c>
      <c r="J23" s="69"/>
      <c r="K23" s="70"/>
      <c r="L23" s="261"/>
      <c r="M23" s="72" t="s">
        <v>1307</v>
      </c>
    </row>
    <row r="24" spans="1:13" ht="13.35" customHeight="1">
      <c r="A24" s="253">
        <v>15</v>
      </c>
      <c r="B24" s="65" t="s">
        <v>959</v>
      </c>
      <c r="C24" s="3"/>
      <c r="D24" s="3"/>
      <c r="E24" s="66"/>
      <c r="F24" s="67"/>
      <c r="G24" s="68"/>
      <c r="H24" s="68"/>
      <c r="I24" s="254" t="s">
        <v>955</v>
      </c>
      <c r="J24" s="69"/>
      <c r="K24" s="70"/>
      <c r="L24" s="261"/>
      <c r="M24" s="72" t="s">
        <v>1307</v>
      </c>
    </row>
    <row r="25" spans="1:13" ht="13.35" customHeight="1">
      <c r="A25" s="64">
        <v>16</v>
      </c>
      <c r="B25" s="65" t="s">
        <v>959</v>
      </c>
      <c r="C25" s="3"/>
      <c r="D25" s="3"/>
      <c r="E25" s="66"/>
      <c r="F25" s="67"/>
      <c r="G25" s="68"/>
      <c r="H25" s="68"/>
      <c r="I25" s="65" t="s">
        <v>956</v>
      </c>
      <c r="J25" s="69"/>
      <c r="K25" s="70"/>
      <c r="L25" s="261"/>
      <c r="M25" s="72" t="s">
        <v>1307</v>
      </c>
    </row>
    <row r="26" spans="1:13" ht="13.35" customHeight="1">
      <c r="A26" s="253">
        <v>17</v>
      </c>
      <c r="B26" s="65" t="s">
        <v>960</v>
      </c>
      <c r="C26" s="3"/>
      <c r="D26" s="3"/>
      <c r="E26" s="66"/>
      <c r="F26" s="67"/>
      <c r="G26" s="68"/>
      <c r="H26" s="68"/>
      <c r="I26" s="254" t="s">
        <v>955</v>
      </c>
      <c r="J26" s="69"/>
      <c r="K26" s="70"/>
      <c r="L26" s="261"/>
      <c r="M26" s="72" t="s">
        <v>1307</v>
      </c>
    </row>
    <row r="27" spans="1:13" ht="13.35" customHeight="1">
      <c r="A27" s="253">
        <v>18</v>
      </c>
      <c r="B27" s="65" t="s">
        <v>960</v>
      </c>
      <c r="C27" s="3"/>
      <c r="D27" s="3"/>
      <c r="E27" s="66"/>
      <c r="F27" s="67"/>
      <c r="G27" s="68"/>
      <c r="H27" s="68"/>
      <c r="I27" s="65" t="s">
        <v>956</v>
      </c>
      <c r="J27" s="69"/>
      <c r="K27" s="70"/>
      <c r="L27" s="261"/>
      <c r="M27" s="72" t="s">
        <v>1307</v>
      </c>
    </row>
    <row r="28" spans="1:13" ht="13.35" customHeight="1">
      <c r="A28" s="64">
        <v>19</v>
      </c>
      <c r="B28" s="65" t="s">
        <v>961</v>
      </c>
      <c r="C28" s="3"/>
      <c r="D28" s="3"/>
      <c r="E28" s="66"/>
      <c r="F28" s="67"/>
      <c r="G28" s="68"/>
      <c r="H28" s="68"/>
      <c r="I28" s="254" t="s">
        <v>955</v>
      </c>
      <c r="J28" s="69"/>
      <c r="K28" s="70"/>
      <c r="L28" s="261"/>
      <c r="M28" s="72" t="s">
        <v>1307</v>
      </c>
    </row>
    <row r="29" spans="1:13" ht="13.35" customHeight="1">
      <c r="A29" s="253">
        <v>20</v>
      </c>
      <c r="B29" s="65" t="s">
        <v>961</v>
      </c>
      <c r="C29" s="3"/>
      <c r="D29" s="3"/>
      <c r="E29" s="66"/>
      <c r="F29" s="67"/>
      <c r="G29" s="68"/>
      <c r="H29" s="68"/>
      <c r="I29" s="65" t="s">
        <v>956</v>
      </c>
      <c r="J29" s="69"/>
      <c r="K29" s="70"/>
      <c r="L29" s="261"/>
      <c r="M29" s="72" t="s">
        <v>1307</v>
      </c>
    </row>
    <row r="30" spans="1:13" ht="13.35" customHeight="1">
      <c r="A30" s="253">
        <v>21</v>
      </c>
      <c r="B30" s="65" t="s">
        <v>962</v>
      </c>
      <c r="C30" s="3"/>
      <c r="D30" s="3"/>
      <c r="E30" s="66"/>
      <c r="F30" s="67"/>
      <c r="G30" s="68"/>
      <c r="H30" s="68"/>
      <c r="I30" s="254" t="s">
        <v>955</v>
      </c>
      <c r="J30" s="69"/>
      <c r="K30" s="70"/>
      <c r="L30" s="261"/>
      <c r="M30" s="72" t="s">
        <v>1307</v>
      </c>
    </row>
    <row r="31" spans="1:13" ht="13.35" customHeight="1">
      <c r="A31" s="64">
        <v>22</v>
      </c>
      <c r="B31" s="65" t="s">
        <v>962</v>
      </c>
      <c r="C31" s="3"/>
      <c r="D31" s="3"/>
      <c r="E31" s="66"/>
      <c r="F31" s="67"/>
      <c r="G31" s="68"/>
      <c r="H31" s="68"/>
      <c r="I31" s="65" t="s">
        <v>956</v>
      </c>
      <c r="J31" s="69"/>
      <c r="K31" s="70"/>
      <c r="L31" s="261"/>
      <c r="M31" s="72" t="s">
        <v>1307</v>
      </c>
    </row>
    <row r="32" spans="1:13" ht="13.35" customHeight="1">
      <c r="A32" s="253">
        <v>23</v>
      </c>
      <c r="B32" s="65" t="s">
        <v>963</v>
      </c>
      <c r="C32" s="3"/>
      <c r="D32" s="3"/>
      <c r="E32" s="66"/>
      <c r="F32" s="67"/>
      <c r="G32" s="68"/>
      <c r="H32" s="68"/>
      <c r="I32" s="254" t="s">
        <v>955</v>
      </c>
      <c r="J32" s="69"/>
      <c r="K32" s="70"/>
      <c r="L32" s="261"/>
      <c r="M32" s="72" t="s">
        <v>1307</v>
      </c>
    </row>
    <row r="33" spans="1:13" ht="13.35" customHeight="1">
      <c r="A33" s="253">
        <v>24</v>
      </c>
      <c r="B33" s="65" t="s">
        <v>963</v>
      </c>
      <c r="C33" s="3"/>
      <c r="D33" s="3"/>
      <c r="E33" s="66"/>
      <c r="F33" s="67"/>
      <c r="G33" s="68"/>
      <c r="H33" s="68"/>
      <c r="I33" s="65" t="s">
        <v>956</v>
      </c>
      <c r="J33" s="69"/>
      <c r="K33" s="70"/>
      <c r="L33" s="261"/>
      <c r="M33" s="72" t="s">
        <v>1307</v>
      </c>
    </row>
    <row r="34" spans="1:13" ht="13.35" customHeight="1">
      <c r="A34" s="64">
        <v>25</v>
      </c>
      <c r="B34" s="65" t="s">
        <v>964</v>
      </c>
      <c r="C34" s="3"/>
      <c r="D34" s="3"/>
      <c r="E34" s="66"/>
      <c r="F34" s="67"/>
      <c r="G34" s="68"/>
      <c r="H34" s="68"/>
      <c r="I34" s="254" t="s">
        <v>955</v>
      </c>
      <c r="J34" s="69"/>
      <c r="K34" s="70"/>
      <c r="L34" s="261"/>
      <c r="M34" s="72" t="s">
        <v>1307</v>
      </c>
    </row>
    <row r="35" spans="1:13" ht="13.35" customHeight="1">
      <c r="A35" s="253">
        <v>26</v>
      </c>
      <c r="B35" s="65" t="s">
        <v>964</v>
      </c>
      <c r="C35" s="3"/>
      <c r="D35" s="3"/>
      <c r="E35" s="66"/>
      <c r="F35" s="67"/>
      <c r="G35" s="68"/>
      <c r="H35" s="68"/>
      <c r="I35" s="65" t="s">
        <v>956</v>
      </c>
      <c r="J35" s="69"/>
      <c r="K35" s="70"/>
      <c r="L35" s="261"/>
      <c r="M35" s="72" t="s">
        <v>1307</v>
      </c>
    </row>
    <row r="36" spans="1:13" s="92" customFormat="1" ht="13.35" customHeight="1">
      <c r="A36" s="243" t="s">
        <v>72</v>
      </c>
      <c r="B36" s="244" t="s">
        <v>965</v>
      </c>
      <c r="C36" s="245"/>
      <c r="D36" s="245"/>
      <c r="E36" s="246"/>
      <c r="F36" s="247"/>
      <c r="G36" s="248"/>
      <c r="H36" s="248"/>
      <c r="I36" s="244"/>
      <c r="J36" s="249"/>
      <c r="K36" s="250"/>
      <c r="L36" s="251">
        <f>SUM(L18:L35)</f>
        <v>0</v>
      </c>
      <c r="M36" s="252" t="s">
        <v>953</v>
      </c>
    </row>
    <row r="37" spans="1:13" s="92" customFormat="1" ht="13.35" customHeight="1">
      <c r="A37" s="93" t="s">
        <v>6</v>
      </c>
      <c r="B37" s="263" t="s">
        <v>968</v>
      </c>
      <c r="C37" s="95"/>
      <c r="D37" s="95"/>
      <c r="E37" s="95"/>
      <c r="F37" s="95"/>
      <c r="G37" s="95"/>
      <c r="H37" s="96"/>
      <c r="I37" s="97"/>
      <c r="J37" s="95"/>
      <c r="K37" s="98"/>
      <c r="L37" s="99">
        <f>SUM(L36,L16)</f>
        <v>0</v>
      </c>
      <c r="M37" s="99" t="s">
        <v>953</v>
      </c>
    </row>
    <row r="38" spans="1:13">
      <c r="A38" s="264"/>
      <c r="E38" s="265"/>
      <c r="F38" s="266"/>
      <c r="G38" s="267"/>
      <c r="I38" s="266"/>
      <c r="J38" s="267"/>
      <c r="K38" s="267"/>
      <c r="L38" s="269"/>
    </row>
    <row r="39" spans="1:13">
      <c r="A39" s="264"/>
      <c r="E39" s="265"/>
      <c r="F39" s="266"/>
      <c r="G39" s="267"/>
      <c r="I39" s="266"/>
      <c r="J39" s="267"/>
      <c r="K39" s="267"/>
      <c r="L39" s="269"/>
    </row>
    <row r="40" spans="1:13">
      <c r="A40" s="264"/>
      <c r="E40" s="265"/>
      <c r="F40" s="266"/>
      <c r="G40" s="267"/>
      <c r="I40" s="266"/>
      <c r="J40" s="267"/>
      <c r="K40" s="267"/>
      <c r="L40" s="269"/>
    </row>
    <row r="41" spans="1:13">
      <c r="A41" s="264"/>
      <c r="E41" s="265"/>
      <c r="F41" s="266"/>
      <c r="G41" s="267"/>
      <c r="I41" s="266"/>
      <c r="J41" s="267"/>
      <c r="K41" s="267"/>
      <c r="L41" s="269"/>
    </row>
    <row r="42" spans="1:13">
      <c r="A42" s="264"/>
      <c r="E42" s="265"/>
      <c r="F42" s="266"/>
      <c r="G42" s="267"/>
      <c r="I42" s="266"/>
      <c r="J42" s="267"/>
      <c r="K42" s="267"/>
      <c r="L42" s="269"/>
    </row>
    <row r="43" spans="1:13">
      <c r="A43" s="264"/>
      <c r="E43" s="265"/>
      <c r="F43" s="266"/>
      <c r="G43" s="267"/>
      <c r="I43" s="266"/>
      <c r="J43" s="267"/>
      <c r="K43" s="267"/>
      <c r="L43" s="269"/>
    </row>
    <row r="44" spans="1:13">
      <c r="A44" s="264"/>
      <c r="E44" s="265"/>
      <c r="F44" s="266"/>
      <c r="G44" s="267"/>
      <c r="I44" s="266"/>
      <c r="J44" s="267"/>
      <c r="K44" s="267"/>
      <c r="L44" s="269"/>
    </row>
    <row r="45" spans="1:13">
      <c r="A45" s="264"/>
      <c r="E45" s="265"/>
      <c r="F45" s="266"/>
      <c r="G45" s="267"/>
      <c r="I45" s="266"/>
      <c r="J45" s="267"/>
      <c r="K45" s="267"/>
      <c r="L45" s="269"/>
    </row>
    <row r="46" spans="1:13">
      <c r="A46" s="264"/>
      <c r="E46" s="265"/>
      <c r="F46" s="266"/>
      <c r="G46" s="267"/>
      <c r="I46" s="266"/>
      <c r="J46" s="267"/>
      <c r="K46" s="267"/>
      <c r="L46" s="269"/>
    </row>
    <row r="47" spans="1:13">
      <c r="A47" s="264"/>
      <c r="E47" s="265"/>
      <c r="F47" s="266"/>
      <c r="G47" s="267"/>
      <c r="I47" s="266"/>
      <c r="J47" s="267"/>
      <c r="K47" s="267"/>
      <c r="L47" s="269"/>
    </row>
    <row r="48" spans="1:13">
      <c r="A48" s="264"/>
      <c r="E48" s="265"/>
      <c r="F48" s="266"/>
      <c r="G48" s="267"/>
      <c r="I48" s="266"/>
      <c r="J48" s="267"/>
      <c r="K48" s="267"/>
      <c r="L48" s="269"/>
    </row>
    <row r="49" spans="1:12">
      <c r="A49" s="264"/>
      <c r="E49" s="265"/>
      <c r="F49" s="266"/>
      <c r="G49" s="267"/>
      <c r="I49" s="266"/>
      <c r="J49" s="267"/>
      <c r="K49" s="267"/>
      <c r="L49" s="269"/>
    </row>
    <row r="50" spans="1:12">
      <c r="A50" s="264"/>
      <c r="E50" s="265"/>
      <c r="F50" s="266"/>
      <c r="G50" s="267"/>
      <c r="I50" s="266"/>
      <c r="J50" s="267"/>
      <c r="K50" s="267"/>
      <c r="L50" s="269"/>
    </row>
    <row r="51" spans="1:12">
      <c r="A51" s="264"/>
      <c r="E51" s="265"/>
      <c r="F51" s="266"/>
      <c r="G51" s="267"/>
      <c r="I51" s="266"/>
      <c r="J51" s="267"/>
      <c r="K51" s="267"/>
      <c r="L51" s="269"/>
    </row>
    <row r="52" spans="1:12">
      <c r="A52" s="264"/>
      <c r="E52" s="265"/>
      <c r="F52" s="266"/>
      <c r="G52" s="267"/>
      <c r="I52" s="266"/>
      <c r="J52" s="267"/>
      <c r="K52" s="267"/>
      <c r="L52" s="269"/>
    </row>
    <row r="53" spans="1:12">
      <c r="A53" s="264"/>
      <c r="E53" s="265"/>
      <c r="F53" s="266"/>
      <c r="G53" s="267"/>
      <c r="I53" s="266"/>
      <c r="J53" s="267"/>
      <c r="K53" s="267"/>
      <c r="L53" s="269"/>
    </row>
    <row r="54" spans="1:12">
      <c r="A54" s="264"/>
      <c r="E54" s="265"/>
      <c r="F54" s="266"/>
      <c r="G54" s="267"/>
      <c r="I54" s="266"/>
      <c r="J54" s="267"/>
      <c r="K54" s="267"/>
      <c r="L54" s="269"/>
    </row>
    <row r="55" spans="1:12">
      <c r="A55" s="264"/>
      <c r="E55" s="265"/>
      <c r="F55" s="266"/>
      <c r="G55" s="267"/>
      <c r="I55" s="266"/>
      <c r="J55" s="267"/>
      <c r="K55" s="267"/>
      <c r="L55" s="269"/>
    </row>
    <row r="56" spans="1:12">
      <c r="A56" s="264"/>
      <c r="E56" s="265"/>
      <c r="F56" s="266"/>
      <c r="G56" s="267"/>
      <c r="I56" s="266"/>
      <c r="J56" s="267"/>
      <c r="K56" s="267"/>
      <c r="L56" s="269"/>
    </row>
    <row r="57" spans="1:12">
      <c r="A57" s="264"/>
      <c r="E57" s="265"/>
      <c r="F57" s="266"/>
      <c r="G57" s="267"/>
      <c r="I57" s="266"/>
      <c r="J57" s="267"/>
      <c r="K57" s="267"/>
      <c r="L57" s="269"/>
    </row>
    <row r="58" spans="1:12">
      <c r="A58" s="264"/>
      <c r="E58" s="265"/>
      <c r="F58" s="266"/>
      <c r="G58" s="267"/>
      <c r="I58" s="266"/>
      <c r="J58" s="267"/>
      <c r="K58" s="267"/>
      <c r="L58" s="269"/>
    </row>
    <row r="59" spans="1:12">
      <c r="A59" s="264"/>
      <c r="E59" s="265"/>
      <c r="F59" s="266"/>
      <c r="G59" s="267"/>
      <c r="I59" s="266"/>
      <c r="J59" s="267"/>
      <c r="K59" s="267"/>
      <c r="L59" s="269"/>
    </row>
    <row r="60" spans="1:12">
      <c r="A60" s="264"/>
      <c r="E60" s="265"/>
      <c r="F60" s="266"/>
      <c r="G60" s="267"/>
      <c r="I60" s="266"/>
      <c r="J60" s="267"/>
      <c r="K60" s="267"/>
      <c r="L60" s="269"/>
    </row>
    <row r="61" spans="1:12">
      <c r="A61" s="264"/>
      <c r="E61" s="265"/>
      <c r="F61" s="266"/>
      <c r="G61" s="267"/>
      <c r="I61" s="266"/>
      <c r="J61" s="267"/>
      <c r="K61" s="267"/>
      <c r="L61" s="269"/>
    </row>
    <row r="62" spans="1:12">
      <c r="A62" s="264"/>
      <c r="E62" s="265"/>
      <c r="F62" s="266"/>
      <c r="G62" s="267"/>
      <c r="I62" s="266"/>
      <c r="J62" s="267"/>
      <c r="K62" s="267"/>
      <c r="L62" s="269"/>
    </row>
    <row r="63" spans="1:12">
      <c r="A63" s="264"/>
      <c r="E63" s="265"/>
      <c r="F63" s="266"/>
      <c r="G63" s="267"/>
      <c r="I63" s="266"/>
      <c r="J63" s="267"/>
      <c r="K63" s="267"/>
      <c r="L63" s="269"/>
    </row>
    <row r="64" spans="1:12">
      <c r="A64" s="264"/>
      <c r="E64" s="265"/>
      <c r="F64" s="266"/>
      <c r="G64" s="267"/>
      <c r="I64" s="266"/>
      <c r="J64" s="267"/>
      <c r="K64" s="267"/>
      <c r="L64" s="269"/>
    </row>
    <row r="65" spans="1:12">
      <c r="A65" s="264"/>
      <c r="E65" s="265"/>
      <c r="F65" s="266"/>
      <c r="G65" s="267"/>
      <c r="I65" s="266"/>
      <c r="J65" s="267"/>
      <c r="K65" s="267"/>
      <c r="L65" s="269"/>
    </row>
    <row r="66" spans="1:12">
      <c r="A66" s="264"/>
      <c r="E66" s="265"/>
      <c r="F66" s="266"/>
      <c r="G66" s="267"/>
      <c r="I66" s="266"/>
      <c r="J66" s="267"/>
      <c r="K66" s="267"/>
      <c r="L66" s="269"/>
    </row>
    <row r="67" spans="1:12">
      <c r="A67" s="264"/>
      <c r="E67" s="265"/>
      <c r="F67" s="266"/>
      <c r="G67" s="267"/>
      <c r="I67" s="266"/>
      <c r="J67" s="267"/>
      <c r="K67" s="267"/>
      <c r="L67" s="269"/>
    </row>
    <row r="68" spans="1:12">
      <c r="A68" s="264"/>
      <c r="E68" s="265"/>
      <c r="F68" s="266"/>
      <c r="G68" s="267"/>
      <c r="I68" s="266"/>
      <c r="J68" s="267"/>
      <c r="K68" s="267"/>
      <c r="L68" s="269"/>
    </row>
    <row r="69" spans="1:12">
      <c r="A69" s="264"/>
      <c r="E69" s="265"/>
      <c r="F69" s="266"/>
      <c r="G69" s="267"/>
      <c r="I69" s="266"/>
      <c r="J69" s="267"/>
      <c r="K69" s="267"/>
      <c r="L69" s="269"/>
    </row>
    <row r="70" spans="1:12">
      <c r="A70" s="264"/>
      <c r="E70" s="265"/>
      <c r="F70" s="266"/>
      <c r="G70" s="267"/>
      <c r="I70" s="266"/>
      <c r="J70" s="267"/>
      <c r="K70" s="267"/>
      <c r="L70" s="269"/>
    </row>
    <row r="71" spans="1:12">
      <c r="A71" s="264"/>
      <c r="E71" s="265"/>
      <c r="F71" s="266"/>
      <c r="G71" s="267"/>
      <c r="I71" s="266"/>
      <c r="J71" s="267"/>
      <c r="K71" s="267"/>
      <c r="L71" s="269"/>
    </row>
    <row r="72" spans="1:12">
      <c r="A72" s="264"/>
      <c r="E72" s="265"/>
      <c r="F72" s="266"/>
      <c r="G72" s="267"/>
      <c r="I72" s="266"/>
      <c r="J72" s="267"/>
      <c r="K72" s="267"/>
      <c r="L72" s="269"/>
    </row>
    <row r="73" spans="1:12">
      <c r="A73" s="264"/>
      <c r="E73" s="265"/>
      <c r="F73" s="266"/>
      <c r="G73" s="267"/>
      <c r="I73" s="266"/>
      <c r="J73" s="267"/>
      <c r="K73" s="267"/>
      <c r="L73" s="269"/>
    </row>
    <row r="74" spans="1:12">
      <c r="A74" s="264"/>
      <c r="E74" s="265"/>
      <c r="F74" s="266"/>
      <c r="G74" s="267"/>
      <c r="I74" s="266"/>
      <c r="J74" s="267"/>
      <c r="K74" s="267"/>
      <c r="L74" s="269"/>
    </row>
    <row r="75" spans="1:12">
      <c r="A75" s="264"/>
      <c r="E75" s="265"/>
      <c r="F75" s="266"/>
      <c r="G75" s="267"/>
      <c r="I75" s="266"/>
      <c r="J75" s="267"/>
      <c r="K75" s="267"/>
      <c r="L75" s="269"/>
    </row>
    <row r="76" spans="1:12">
      <c r="A76" s="264"/>
      <c r="E76" s="265"/>
      <c r="F76" s="266"/>
      <c r="G76" s="267"/>
      <c r="I76" s="266"/>
      <c r="J76" s="267"/>
      <c r="K76" s="267"/>
      <c r="L76" s="269"/>
    </row>
    <row r="77" spans="1:12">
      <c r="A77" s="264"/>
      <c r="E77" s="265"/>
      <c r="F77" s="266"/>
      <c r="G77" s="267"/>
      <c r="I77" s="266"/>
      <c r="J77" s="267"/>
      <c r="K77" s="267"/>
      <c r="L77" s="269"/>
    </row>
    <row r="78" spans="1:12">
      <c r="A78" s="264"/>
      <c r="E78" s="265"/>
      <c r="F78" s="266"/>
      <c r="G78" s="267"/>
      <c r="I78" s="266"/>
      <c r="J78" s="267"/>
      <c r="K78" s="267"/>
      <c r="L78" s="269"/>
    </row>
    <row r="79" spans="1:12">
      <c r="A79" s="264"/>
      <c r="E79" s="265"/>
      <c r="F79" s="266"/>
      <c r="G79" s="267"/>
      <c r="I79" s="266"/>
      <c r="J79" s="267"/>
      <c r="K79" s="267"/>
      <c r="L79" s="269"/>
    </row>
    <row r="80" spans="1:12">
      <c r="A80" s="264"/>
      <c r="E80" s="265"/>
      <c r="F80" s="266"/>
      <c r="G80" s="267"/>
      <c r="I80" s="266"/>
      <c r="J80" s="267"/>
      <c r="K80" s="267"/>
      <c r="L80" s="269"/>
    </row>
    <row r="81" spans="1:12">
      <c r="A81" s="264"/>
      <c r="E81" s="265"/>
      <c r="F81" s="266"/>
      <c r="G81" s="267"/>
      <c r="I81" s="266"/>
      <c r="J81" s="267"/>
      <c r="K81" s="267"/>
      <c r="L81" s="269"/>
    </row>
    <row r="82" spans="1:12">
      <c r="A82" s="264"/>
      <c r="E82" s="265"/>
      <c r="F82" s="266"/>
      <c r="G82" s="267"/>
      <c r="I82" s="266"/>
      <c r="J82" s="267"/>
      <c r="K82" s="267"/>
      <c r="L82" s="269"/>
    </row>
    <row r="83" spans="1:12">
      <c r="A83" s="264"/>
      <c r="E83" s="265"/>
      <c r="F83" s="266"/>
      <c r="G83" s="267"/>
      <c r="I83" s="266"/>
      <c r="J83" s="267"/>
      <c r="K83" s="267"/>
      <c r="L83" s="269"/>
    </row>
    <row r="84" spans="1:12">
      <c r="A84" s="264"/>
      <c r="E84" s="265"/>
      <c r="F84" s="266"/>
      <c r="G84" s="267"/>
      <c r="I84" s="266"/>
      <c r="J84" s="267"/>
      <c r="K84" s="267"/>
      <c r="L84" s="269"/>
    </row>
    <row r="85" spans="1:12">
      <c r="A85" s="264"/>
      <c r="E85" s="265"/>
      <c r="F85" s="266"/>
      <c r="G85" s="267"/>
      <c r="I85" s="266"/>
      <c r="J85" s="267"/>
      <c r="K85" s="267"/>
      <c r="L85" s="269"/>
    </row>
    <row r="86" spans="1:12">
      <c r="A86" s="264"/>
      <c r="E86" s="265"/>
      <c r="F86" s="266"/>
      <c r="G86" s="267"/>
      <c r="I86" s="266"/>
      <c r="J86" s="267"/>
      <c r="K86" s="267"/>
      <c r="L86" s="269"/>
    </row>
    <row r="87" spans="1:12">
      <c r="A87" s="264"/>
      <c r="E87" s="265"/>
      <c r="F87" s="266"/>
      <c r="G87" s="267"/>
      <c r="I87" s="266"/>
      <c r="J87" s="267"/>
      <c r="K87" s="267"/>
      <c r="L87" s="269"/>
    </row>
    <row r="88" spans="1:12">
      <c r="A88" s="264"/>
      <c r="E88" s="265"/>
      <c r="F88" s="266"/>
      <c r="G88" s="267"/>
      <c r="I88" s="266"/>
      <c r="J88" s="267"/>
      <c r="K88" s="267"/>
      <c r="L88" s="269"/>
    </row>
    <row r="89" spans="1:12">
      <c r="A89" s="264"/>
      <c r="E89" s="265"/>
      <c r="F89" s="266"/>
      <c r="G89" s="267"/>
      <c r="I89" s="266"/>
      <c r="J89" s="267"/>
      <c r="K89" s="267"/>
      <c r="L89" s="269"/>
    </row>
    <row r="90" spans="1:12">
      <c r="A90" s="264"/>
      <c r="E90" s="265"/>
      <c r="F90" s="266"/>
      <c r="G90" s="267"/>
      <c r="I90" s="266"/>
      <c r="J90" s="267"/>
      <c r="K90" s="267"/>
      <c r="L90" s="269"/>
    </row>
    <row r="91" spans="1:12">
      <c r="A91" s="264"/>
      <c r="E91" s="265"/>
      <c r="F91" s="266"/>
      <c r="G91" s="267"/>
      <c r="I91" s="266"/>
      <c r="J91" s="267"/>
      <c r="K91" s="267"/>
      <c r="L91" s="269"/>
    </row>
    <row r="92" spans="1:12">
      <c r="A92" s="264"/>
      <c r="E92" s="265"/>
      <c r="F92" s="266"/>
      <c r="G92" s="267"/>
      <c r="I92" s="266"/>
      <c r="J92" s="267"/>
      <c r="K92" s="267"/>
      <c r="L92" s="269"/>
    </row>
    <row r="93" spans="1:12">
      <c r="A93" s="264"/>
      <c r="E93" s="265"/>
      <c r="F93" s="266"/>
      <c r="G93" s="267"/>
      <c r="I93" s="266"/>
      <c r="J93" s="267"/>
      <c r="K93" s="267"/>
      <c r="L93" s="269"/>
    </row>
    <row r="94" spans="1:12">
      <c r="A94" s="264"/>
      <c r="E94" s="265"/>
      <c r="F94" s="266"/>
      <c r="G94" s="267"/>
      <c r="I94" s="266"/>
      <c r="J94" s="267"/>
      <c r="K94" s="267"/>
      <c r="L94" s="269"/>
    </row>
    <row r="95" spans="1:12">
      <c r="A95" s="264"/>
      <c r="E95" s="265"/>
      <c r="F95" s="266"/>
      <c r="G95" s="267"/>
      <c r="I95" s="266"/>
      <c r="J95" s="267"/>
      <c r="K95" s="267"/>
      <c r="L95" s="269"/>
    </row>
    <row r="96" spans="1:12">
      <c r="A96" s="264"/>
      <c r="E96" s="265"/>
      <c r="F96" s="266"/>
      <c r="G96" s="267"/>
      <c r="I96" s="266"/>
      <c r="J96" s="267"/>
      <c r="K96" s="267"/>
      <c r="L96" s="269"/>
    </row>
    <row r="97" spans="1:12">
      <c r="A97" s="264"/>
      <c r="E97" s="265"/>
      <c r="F97" s="266"/>
      <c r="G97" s="267"/>
      <c r="I97" s="266"/>
      <c r="J97" s="267"/>
      <c r="K97" s="267"/>
      <c r="L97" s="269"/>
    </row>
    <row r="98" spans="1:12">
      <c r="A98" s="264"/>
      <c r="E98" s="265"/>
      <c r="F98" s="266"/>
      <c r="G98" s="267"/>
      <c r="I98" s="266"/>
      <c r="J98" s="267"/>
      <c r="K98" s="267"/>
      <c r="L98" s="269"/>
    </row>
    <row r="99" spans="1:12">
      <c r="A99" s="264"/>
      <c r="E99" s="265"/>
      <c r="F99" s="266"/>
      <c r="G99" s="267"/>
      <c r="I99" s="266"/>
      <c r="J99" s="267"/>
      <c r="K99" s="267"/>
      <c r="L99" s="269"/>
    </row>
    <row r="100" spans="1:12">
      <c r="A100" s="264"/>
      <c r="E100" s="265"/>
      <c r="F100" s="266"/>
      <c r="G100" s="267"/>
      <c r="I100" s="266"/>
      <c r="J100" s="267"/>
      <c r="K100" s="267"/>
      <c r="L100" s="269"/>
    </row>
    <row r="101" spans="1:12">
      <c r="A101" s="264"/>
      <c r="E101" s="265"/>
      <c r="F101" s="266"/>
      <c r="G101" s="267"/>
      <c r="I101" s="266"/>
      <c r="J101" s="267"/>
      <c r="K101" s="267"/>
      <c r="L101" s="269"/>
    </row>
    <row r="102" spans="1:12">
      <c r="A102" s="264"/>
      <c r="E102" s="265"/>
      <c r="F102" s="266"/>
      <c r="G102" s="267"/>
      <c r="I102" s="266"/>
      <c r="J102" s="267"/>
      <c r="K102" s="267"/>
      <c r="L102" s="269"/>
    </row>
    <row r="103" spans="1:12">
      <c r="A103" s="264"/>
      <c r="E103" s="265"/>
      <c r="F103" s="266"/>
      <c r="G103" s="267"/>
      <c r="I103" s="266"/>
      <c r="J103" s="267"/>
      <c r="K103" s="267"/>
      <c r="L103" s="269"/>
    </row>
    <row r="104" spans="1:12">
      <c r="A104" s="264"/>
      <c r="E104" s="265"/>
      <c r="F104" s="266"/>
      <c r="G104" s="267"/>
      <c r="I104" s="266"/>
      <c r="J104" s="267"/>
      <c r="K104" s="267"/>
      <c r="L104" s="269"/>
    </row>
    <row r="105" spans="1:12">
      <c r="A105" s="264"/>
      <c r="E105" s="265"/>
      <c r="F105" s="266"/>
      <c r="G105" s="267"/>
      <c r="I105" s="266"/>
      <c r="J105" s="267"/>
      <c r="K105" s="267"/>
      <c r="L105" s="269"/>
    </row>
    <row r="106" spans="1:12">
      <c r="A106" s="264"/>
      <c r="E106" s="265"/>
      <c r="F106" s="266"/>
      <c r="G106" s="267"/>
      <c r="I106" s="266"/>
      <c r="J106" s="267"/>
      <c r="K106" s="267"/>
      <c r="L106" s="269"/>
    </row>
    <row r="107" spans="1:12">
      <c r="A107" s="264"/>
      <c r="E107" s="265"/>
      <c r="F107" s="266"/>
      <c r="G107" s="267"/>
      <c r="I107" s="266"/>
      <c r="J107" s="267"/>
      <c r="K107" s="267"/>
      <c r="L107" s="269"/>
    </row>
    <row r="108" spans="1:12">
      <c r="A108" s="264"/>
      <c r="E108" s="265"/>
      <c r="F108" s="266"/>
      <c r="G108" s="267"/>
      <c r="I108" s="266"/>
      <c r="J108" s="267"/>
      <c r="K108" s="267"/>
      <c r="L108" s="269"/>
    </row>
    <row r="109" spans="1:12">
      <c r="A109" s="264"/>
      <c r="E109" s="265"/>
      <c r="F109" s="266"/>
      <c r="G109" s="267"/>
      <c r="I109" s="266"/>
      <c r="J109" s="267"/>
      <c r="K109" s="267"/>
      <c r="L109" s="269"/>
    </row>
    <row r="110" spans="1:12">
      <c r="A110" s="264"/>
      <c r="E110" s="265"/>
      <c r="F110" s="266"/>
      <c r="G110" s="267"/>
      <c r="I110" s="266"/>
      <c r="J110" s="267"/>
      <c r="K110" s="267"/>
      <c r="L110" s="269"/>
    </row>
    <row r="111" spans="1:12">
      <c r="A111" s="264"/>
      <c r="E111" s="265"/>
      <c r="F111" s="266"/>
      <c r="G111" s="267"/>
      <c r="I111" s="266"/>
      <c r="J111" s="267"/>
      <c r="K111" s="267"/>
      <c r="L111" s="269"/>
    </row>
    <row r="112" spans="1:12">
      <c r="A112" s="264"/>
      <c r="E112" s="265"/>
      <c r="F112" s="266"/>
      <c r="G112" s="267"/>
      <c r="I112" s="266"/>
      <c r="J112" s="267"/>
      <c r="K112" s="267"/>
      <c r="L112" s="269"/>
    </row>
    <row r="113" spans="1:12">
      <c r="A113" s="264"/>
      <c r="E113" s="265"/>
      <c r="F113" s="266"/>
      <c r="G113" s="267"/>
      <c r="I113" s="266"/>
      <c r="J113" s="267"/>
      <c r="K113" s="267"/>
      <c r="L113" s="269"/>
    </row>
    <row r="114" spans="1:12">
      <c r="A114" s="264"/>
      <c r="E114" s="265"/>
      <c r="F114" s="266"/>
      <c r="G114" s="267"/>
      <c r="I114" s="266"/>
      <c r="J114" s="267"/>
      <c r="K114" s="267"/>
      <c r="L114" s="269"/>
    </row>
    <row r="115" spans="1:12">
      <c r="A115" s="264"/>
      <c r="E115" s="265"/>
      <c r="F115" s="266"/>
      <c r="G115" s="267"/>
      <c r="I115" s="266"/>
      <c r="J115" s="267"/>
      <c r="K115" s="267"/>
      <c r="L115" s="269"/>
    </row>
    <row r="116" spans="1:12">
      <c r="A116" s="264"/>
      <c r="E116" s="265"/>
      <c r="F116" s="266"/>
      <c r="G116" s="267"/>
      <c r="I116" s="266"/>
      <c r="J116" s="267"/>
      <c r="K116" s="267"/>
      <c r="L116" s="269"/>
    </row>
    <row r="117" spans="1:12">
      <c r="A117" s="264"/>
      <c r="E117" s="265"/>
      <c r="F117" s="266"/>
      <c r="G117" s="267"/>
      <c r="I117" s="266"/>
      <c r="J117" s="267"/>
      <c r="K117" s="267"/>
      <c r="L117" s="269"/>
    </row>
    <row r="118" spans="1:12">
      <c r="A118" s="264"/>
      <c r="E118" s="265"/>
      <c r="F118" s="266"/>
      <c r="G118" s="267"/>
      <c r="I118" s="266"/>
      <c r="J118" s="267"/>
      <c r="K118" s="267"/>
      <c r="L118" s="269"/>
    </row>
    <row r="119" spans="1:12">
      <c r="A119" s="264"/>
      <c r="E119" s="265"/>
      <c r="F119" s="266"/>
      <c r="G119" s="267"/>
      <c r="I119" s="266"/>
      <c r="J119" s="267"/>
      <c r="K119" s="267"/>
      <c r="L119" s="269"/>
    </row>
    <row r="120" spans="1:12">
      <c r="A120" s="264"/>
      <c r="E120" s="265"/>
      <c r="F120" s="266"/>
      <c r="G120" s="267"/>
      <c r="I120" s="266"/>
      <c r="J120" s="267"/>
      <c r="K120" s="267"/>
      <c r="L120" s="269"/>
    </row>
    <row r="121" spans="1:12">
      <c r="A121" s="264"/>
      <c r="E121" s="265"/>
      <c r="F121" s="266"/>
      <c r="G121" s="267"/>
      <c r="I121" s="266"/>
      <c r="J121" s="267"/>
      <c r="K121" s="267"/>
      <c r="L121" s="269"/>
    </row>
    <row r="122" spans="1:12">
      <c r="A122" s="264"/>
      <c r="E122" s="265"/>
      <c r="F122" s="266"/>
      <c r="G122" s="267"/>
      <c r="I122" s="266"/>
      <c r="J122" s="267"/>
      <c r="K122" s="267"/>
      <c r="L122" s="269"/>
    </row>
    <row r="123" spans="1:12">
      <c r="A123" s="264"/>
      <c r="E123" s="265"/>
      <c r="F123" s="266"/>
      <c r="G123" s="267"/>
      <c r="I123" s="266"/>
      <c r="J123" s="267"/>
      <c r="K123" s="267"/>
      <c r="L123" s="269"/>
    </row>
    <row r="124" spans="1:12">
      <c r="A124" s="264"/>
      <c r="E124" s="265"/>
      <c r="F124" s="266"/>
      <c r="G124" s="267"/>
      <c r="I124" s="266"/>
      <c r="J124" s="267"/>
      <c r="K124" s="267"/>
      <c r="L124" s="269"/>
    </row>
    <row r="125" spans="1:12">
      <c r="A125" s="264"/>
      <c r="E125" s="265"/>
      <c r="F125" s="266"/>
      <c r="G125" s="267"/>
      <c r="I125" s="266"/>
      <c r="J125" s="267"/>
      <c r="K125" s="267"/>
      <c r="L125" s="269"/>
    </row>
    <row r="126" spans="1:12">
      <c r="A126" s="264"/>
      <c r="E126" s="265"/>
      <c r="F126" s="266"/>
      <c r="G126" s="267"/>
      <c r="I126" s="266"/>
      <c r="J126" s="267"/>
      <c r="K126" s="267"/>
      <c r="L126" s="269"/>
    </row>
    <row r="127" spans="1:12">
      <c r="A127" s="264"/>
      <c r="E127" s="265"/>
      <c r="F127" s="266"/>
      <c r="G127" s="267"/>
      <c r="I127" s="266"/>
      <c r="J127" s="267"/>
      <c r="K127" s="267"/>
      <c r="L127" s="269"/>
    </row>
    <row r="128" spans="1:12">
      <c r="A128" s="264"/>
      <c r="E128" s="265"/>
      <c r="F128" s="266"/>
      <c r="G128" s="267"/>
      <c r="I128" s="266"/>
      <c r="J128" s="267"/>
      <c r="K128" s="267"/>
      <c r="L128" s="269"/>
    </row>
    <row r="129" spans="1:12">
      <c r="A129" s="264"/>
      <c r="E129" s="265"/>
      <c r="F129" s="266"/>
      <c r="G129" s="267"/>
      <c r="I129" s="266"/>
      <c r="J129" s="267"/>
      <c r="K129" s="267"/>
      <c r="L129" s="269"/>
    </row>
    <row r="130" spans="1:12">
      <c r="A130" s="264"/>
      <c r="E130" s="265"/>
      <c r="F130" s="266"/>
      <c r="G130" s="267"/>
      <c r="I130" s="266"/>
      <c r="J130" s="267"/>
      <c r="K130" s="267"/>
      <c r="L130" s="269"/>
    </row>
    <row r="131" spans="1:12">
      <c r="A131" s="264"/>
      <c r="E131" s="265"/>
      <c r="F131" s="266"/>
      <c r="G131" s="267"/>
      <c r="I131" s="266"/>
      <c r="J131" s="267"/>
      <c r="K131" s="267"/>
      <c r="L131" s="269"/>
    </row>
    <row r="132" spans="1:12">
      <c r="A132" s="264"/>
      <c r="E132" s="265"/>
      <c r="F132" s="266"/>
      <c r="G132" s="267"/>
      <c r="I132" s="266"/>
      <c r="J132" s="267"/>
      <c r="K132" s="267"/>
      <c r="L132" s="269"/>
    </row>
    <row r="133" spans="1:12">
      <c r="A133" s="264"/>
      <c r="E133" s="265"/>
      <c r="F133" s="266"/>
      <c r="G133" s="267"/>
      <c r="I133" s="266"/>
      <c r="J133" s="267"/>
      <c r="K133" s="267"/>
      <c r="L133" s="269"/>
    </row>
    <row r="134" spans="1:12">
      <c r="A134" s="264"/>
      <c r="E134" s="265"/>
      <c r="F134" s="266"/>
      <c r="G134" s="267"/>
      <c r="I134" s="266"/>
      <c r="J134" s="267"/>
      <c r="K134" s="267"/>
      <c r="L134" s="269"/>
    </row>
    <row r="135" spans="1:12">
      <c r="A135" s="264"/>
      <c r="E135" s="265"/>
      <c r="F135" s="266"/>
      <c r="G135" s="267"/>
      <c r="I135" s="266"/>
      <c r="J135" s="267"/>
      <c r="K135" s="267"/>
      <c r="L135" s="269"/>
    </row>
    <row r="136" spans="1:12">
      <c r="A136" s="264"/>
      <c r="E136" s="265"/>
      <c r="F136" s="266"/>
      <c r="G136" s="267"/>
      <c r="I136" s="266"/>
      <c r="J136" s="267"/>
      <c r="K136" s="267"/>
      <c r="L136" s="269"/>
    </row>
    <row r="137" spans="1:12">
      <c r="A137" s="264"/>
      <c r="E137" s="265"/>
      <c r="F137" s="266"/>
      <c r="G137" s="267"/>
      <c r="I137" s="266"/>
      <c r="J137" s="267"/>
      <c r="K137" s="267"/>
      <c r="L137" s="269"/>
    </row>
    <row r="138" spans="1:12">
      <c r="A138" s="264"/>
      <c r="E138" s="265"/>
      <c r="F138" s="266"/>
      <c r="G138" s="267"/>
      <c r="I138" s="266"/>
      <c r="J138" s="267"/>
      <c r="K138" s="267"/>
      <c r="L138" s="269"/>
    </row>
    <row r="139" spans="1:12">
      <c r="A139" s="264"/>
      <c r="E139" s="265"/>
      <c r="F139" s="266"/>
      <c r="G139" s="267"/>
      <c r="I139" s="266"/>
      <c r="J139" s="267"/>
      <c r="K139" s="267"/>
      <c r="L139" s="269"/>
    </row>
    <row r="140" spans="1:12">
      <c r="A140" s="264"/>
      <c r="E140" s="265"/>
      <c r="F140" s="266"/>
      <c r="G140" s="267"/>
      <c r="I140" s="266"/>
      <c r="J140" s="267"/>
      <c r="K140" s="267"/>
      <c r="L140" s="269"/>
    </row>
    <row r="141" spans="1:12">
      <c r="A141" s="264"/>
      <c r="E141" s="265"/>
      <c r="F141" s="266"/>
      <c r="G141" s="267"/>
      <c r="I141" s="266"/>
      <c r="J141" s="267"/>
      <c r="K141" s="267"/>
      <c r="L141" s="269"/>
    </row>
    <row r="142" spans="1:12">
      <c r="A142" s="264"/>
      <c r="E142" s="265"/>
      <c r="F142" s="266"/>
      <c r="G142" s="267"/>
      <c r="I142" s="266"/>
      <c r="J142" s="267"/>
      <c r="K142" s="267"/>
      <c r="L142" s="269"/>
    </row>
    <row r="143" spans="1:12">
      <c r="A143" s="264"/>
      <c r="E143" s="265"/>
      <c r="F143" s="266"/>
      <c r="G143" s="267"/>
      <c r="I143" s="266"/>
      <c r="J143" s="267"/>
      <c r="K143" s="267"/>
      <c r="L143" s="269"/>
    </row>
    <row r="144" spans="1:12">
      <c r="A144" s="264"/>
      <c r="E144" s="265"/>
      <c r="F144" s="266"/>
      <c r="G144" s="267"/>
      <c r="I144" s="266"/>
      <c r="J144" s="267"/>
      <c r="K144" s="267"/>
      <c r="L144" s="269"/>
    </row>
    <row r="145" spans="1:12">
      <c r="A145" s="264"/>
      <c r="E145" s="265"/>
      <c r="F145" s="266"/>
      <c r="G145" s="267"/>
      <c r="I145" s="266"/>
      <c r="J145" s="267"/>
      <c r="K145" s="267"/>
      <c r="L145" s="269"/>
    </row>
    <row r="146" spans="1:12">
      <c r="A146" s="264"/>
      <c r="E146" s="265"/>
      <c r="F146" s="266"/>
      <c r="G146" s="267"/>
      <c r="I146" s="266"/>
      <c r="J146" s="267"/>
      <c r="K146" s="267"/>
      <c r="L146" s="269"/>
    </row>
    <row r="147" spans="1:12">
      <c r="A147" s="264"/>
      <c r="E147" s="265"/>
      <c r="F147" s="266"/>
      <c r="G147" s="267"/>
      <c r="I147" s="266"/>
      <c r="J147" s="267"/>
      <c r="K147" s="267"/>
      <c r="L147" s="269"/>
    </row>
    <row r="148" spans="1:12">
      <c r="A148" s="264"/>
      <c r="E148" s="265"/>
      <c r="F148" s="266"/>
      <c r="G148" s="267"/>
      <c r="I148" s="266"/>
      <c r="J148" s="267"/>
      <c r="K148" s="267"/>
      <c r="L148" s="269"/>
    </row>
    <row r="149" spans="1:12">
      <c r="A149" s="264"/>
      <c r="E149" s="265"/>
      <c r="F149" s="266"/>
      <c r="G149" s="267"/>
      <c r="I149" s="266"/>
      <c r="J149" s="267"/>
      <c r="K149" s="267"/>
      <c r="L149" s="269"/>
    </row>
    <row r="150" spans="1:12">
      <c r="A150" s="264"/>
      <c r="E150" s="265"/>
      <c r="F150" s="266"/>
      <c r="G150" s="267"/>
      <c r="I150" s="266"/>
      <c r="J150" s="267"/>
      <c r="K150" s="267"/>
      <c r="L150" s="269"/>
    </row>
    <row r="151" spans="1:12">
      <c r="A151" s="264"/>
      <c r="E151" s="265"/>
      <c r="F151" s="266"/>
      <c r="G151" s="267"/>
      <c r="I151" s="266"/>
      <c r="J151" s="267"/>
      <c r="K151" s="267"/>
      <c r="L151" s="269"/>
    </row>
    <row r="152" spans="1:12">
      <c r="A152" s="264"/>
      <c r="E152" s="265"/>
      <c r="F152" s="266"/>
      <c r="G152" s="267"/>
      <c r="I152" s="266"/>
      <c r="J152" s="267"/>
      <c r="K152" s="267"/>
      <c r="L152" s="269"/>
    </row>
    <row r="153" spans="1:12">
      <c r="A153" s="264"/>
      <c r="E153" s="265"/>
      <c r="F153" s="266"/>
      <c r="G153" s="267"/>
      <c r="I153" s="266"/>
      <c r="J153" s="267"/>
      <c r="K153" s="267"/>
      <c r="L153" s="269"/>
    </row>
    <row r="154" spans="1:12">
      <c r="A154" s="264"/>
      <c r="E154" s="265"/>
      <c r="F154" s="266"/>
      <c r="G154" s="267"/>
      <c r="I154" s="266"/>
      <c r="J154" s="267"/>
      <c r="K154" s="267"/>
      <c r="L154" s="269"/>
    </row>
    <row r="155" spans="1:12">
      <c r="A155" s="264"/>
      <c r="E155" s="265"/>
      <c r="F155" s="266"/>
      <c r="G155" s="267"/>
      <c r="I155" s="266"/>
      <c r="J155" s="267"/>
      <c r="K155" s="267"/>
      <c r="L155" s="269"/>
    </row>
    <row r="156" spans="1:12">
      <c r="A156" s="264"/>
      <c r="E156" s="265"/>
      <c r="F156" s="266"/>
      <c r="G156" s="267"/>
      <c r="I156" s="266"/>
      <c r="J156" s="267"/>
      <c r="K156" s="267"/>
      <c r="L156" s="269"/>
    </row>
    <row r="157" spans="1:12">
      <c r="A157" s="264"/>
      <c r="E157" s="265"/>
      <c r="F157" s="266"/>
      <c r="G157" s="267"/>
      <c r="I157" s="266"/>
      <c r="J157" s="267"/>
      <c r="K157" s="267"/>
      <c r="L157" s="269"/>
    </row>
    <row r="158" spans="1:12">
      <c r="A158" s="264"/>
      <c r="E158" s="265"/>
      <c r="F158" s="266"/>
      <c r="G158" s="267"/>
      <c r="I158" s="266"/>
      <c r="J158" s="267"/>
      <c r="K158" s="267"/>
      <c r="L158" s="269"/>
    </row>
    <row r="159" spans="1:12">
      <c r="A159" s="264"/>
      <c r="E159" s="265"/>
      <c r="F159" s="266"/>
      <c r="G159" s="267"/>
      <c r="I159" s="266"/>
      <c r="J159" s="267"/>
      <c r="K159" s="267"/>
      <c r="L159" s="269"/>
    </row>
    <row r="160" spans="1:12">
      <c r="A160" s="264"/>
      <c r="E160" s="265"/>
      <c r="F160" s="266"/>
      <c r="G160" s="267"/>
      <c r="I160" s="266"/>
      <c r="J160" s="267"/>
      <c r="K160" s="267"/>
      <c r="L160" s="269"/>
    </row>
    <row r="161" spans="1:12">
      <c r="A161" s="264"/>
      <c r="E161" s="265"/>
      <c r="F161" s="266"/>
      <c r="G161" s="267"/>
      <c r="I161" s="266"/>
      <c r="J161" s="267"/>
      <c r="K161" s="267"/>
      <c r="L161" s="269"/>
    </row>
    <row r="162" spans="1:12">
      <c r="A162" s="264"/>
      <c r="E162" s="265"/>
      <c r="F162" s="266"/>
      <c r="G162" s="267"/>
      <c r="I162" s="266"/>
      <c r="J162" s="267"/>
      <c r="K162" s="267"/>
      <c r="L162" s="269"/>
    </row>
    <row r="163" spans="1:12">
      <c r="A163" s="264"/>
      <c r="E163" s="265"/>
      <c r="F163" s="266"/>
      <c r="G163" s="267"/>
      <c r="I163" s="266"/>
      <c r="J163" s="267"/>
      <c r="K163" s="267"/>
      <c r="L163" s="269"/>
    </row>
    <row r="164" spans="1:12">
      <c r="A164" s="264"/>
      <c r="E164" s="265"/>
      <c r="F164" s="266"/>
      <c r="G164" s="267"/>
      <c r="I164" s="266"/>
      <c r="J164" s="267"/>
      <c r="K164" s="267"/>
      <c r="L164" s="269"/>
    </row>
    <row r="165" spans="1:12">
      <c r="A165" s="264"/>
      <c r="E165" s="265"/>
      <c r="F165" s="266"/>
      <c r="G165" s="267"/>
      <c r="I165" s="266"/>
      <c r="J165" s="267"/>
      <c r="K165" s="267"/>
      <c r="L165" s="269"/>
    </row>
    <row r="166" spans="1:12">
      <c r="A166" s="264"/>
      <c r="E166" s="265"/>
      <c r="F166" s="266"/>
      <c r="G166" s="267"/>
      <c r="I166" s="266"/>
      <c r="J166" s="267"/>
      <c r="K166" s="267"/>
      <c r="L166" s="269"/>
    </row>
    <row r="167" spans="1:12">
      <c r="A167" s="264"/>
      <c r="E167" s="265"/>
      <c r="F167" s="266"/>
      <c r="G167" s="267"/>
      <c r="I167" s="266"/>
      <c r="J167" s="267"/>
      <c r="K167" s="267"/>
      <c r="L167" s="269"/>
    </row>
    <row r="168" spans="1:12">
      <c r="A168" s="264"/>
      <c r="E168" s="265"/>
      <c r="F168" s="266"/>
      <c r="G168" s="267"/>
      <c r="I168" s="266"/>
      <c r="J168" s="267"/>
      <c r="K168" s="267"/>
      <c r="L168" s="269"/>
    </row>
    <row r="169" spans="1:12">
      <c r="A169" s="264"/>
      <c r="E169" s="265"/>
      <c r="F169" s="266"/>
      <c r="G169" s="267"/>
      <c r="I169" s="266"/>
      <c r="J169" s="267"/>
      <c r="K169" s="267"/>
      <c r="L169" s="269"/>
    </row>
    <row r="170" spans="1:12">
      <c r="A170" s="264"/>
      <c r="E170" s="265"/>
      <c r="F170" s="266"/>
      <c r="G170" s="267"/>
      <c r="I170" s="266"/>
      <c r="J170" s="267"/>
      <c r="K170" s="267"/>
      <c r="L170" s="269"/>
    </row>
    <row r="171" spans="1:12">
      <c r="A171" s="264"/>
      <c r="E171" s="265"/>
      <c r="F171" s="266"/>
      <c r="G171" s="267"/>
      <c r="I171" s="266"/>
      <c r="J171" s="267"/>
      <c r="K171" s="267"/>
      <c r="L171" s="269"/>
    </row>
    <row r="172" spans="1:12">
      <c r="A172" s="264"/>
      <c r="E172" s="265"/>
      <c r="F172" s="266"/>
      <c r="G172" s="267"/>
      <c r="I172" s="266"/>
      <c r="J172" s="267"/>
      <c r="K172" s="267"/>
      <c r="L172" s="269"/>
    </row>
    <row r="173" spans="1:12">
      <c r="A173" s="264"/>
      <c r="E173" s="265"/>
      <c r="F173" s="266"/>
      <c r="G173" s="267"/>
      <c r="I173" s="266"/>
      <c r="J173" s="267"/>
      <c r="K173" s="267"/>
      <c r="L173" s="269"/>
    </row>
    <row r="174" spans="1:12">
      <c r="A174" s="264"/>
      <c r="B174" s="266"/>
      <c r="E174" s="265"/>
      <c r="F174" s="266"/>
      <c r="I174" s="266"/>
    </row>
    <row r="175" spans="1:12">
      <c r="A175" s="264"/>
      <c r="B175" s="266"/>
      <c r="E175" s="265"/>
      <c r="F175" s="266"/>
      <c r="I175" s="266"/>
    </row>
    <row r="176" spans="1:12">
      <c r="A176" s="264"/>
      <c r="B176" s="266"/>
      <c r="E176" s="265"/>
      <c r="F176" s="266"/>
      <c r="I176" s="266"/>
    </row>
    <row r="177" spans="1:9">
      <c r="A177" s="264"/>
      <c r="B177" s="266"/>
      <c r="E177" s="265"/>
      <c r="F177" s="266"/>
      <c r="I177" s="266"/>
    </row>
    <row r="178" spans="1:9">
      <c r="A178" s="264"/>
      <c r="B178" s="266"/>
      <c r="E178" s="265"/>
      <c r="F178" s="266"/>
      <c r="I178" s="266"/>
    </row>
    <row r="179" spans="1:9">
      <c r="A179" s="264"/>
      <c r="B179" s="266"/>
      <c r="E179" s="265"/>
      <c r="F179" s="266"/>
      <c r="I179" s="266"/>
    </row>
    <row r="180" spans="1:9">
      <c r="A180" s="264"/>
      <c r="B180" s="266"/>
      <c r="E180" s="265"/>
      <c r="F180" s="266"/>
      <c r="I180" s="266"/>
    </row>
    <row r="181" spans="1:9">
      <c r="A181" s="264"/>
      <c r="B181" s="266"/>
      <c r="E181" s="265"/>
      <c r="F181" s="266"/>
      <c r="I181" s="266"/>
    </row>
    <row r="182" spans="1:9">
      <c r="A182" s="264"/>
      <c r="B182" s="266"/>
      <c r="E182" s="265"/>
      <c r="F182" s="266"/>
      <c r="I182" s="266"/>
    </row>
    <row r="183" spans="1:9">
      <c r="A183" s="264"/>
      <c r="B183" s="266"/>
      <c r="E183" s="265"/>
      <c r="F183" s="266"/>
      <c r="I183" s="266"/>
    </row>
    <row r="184" spans="1:9">
      <c r="A184" s="264"/>
      <c r="B184" s="266"/>
      <c r="E184" s="265"/>
      <c r="F184" s="266"/>
      <c r="I184" s="266"/>
    </row>
    <row r="185" spans="1:9">
      <c r="A185" s="264"/>
      <c r="B185" s="266"/>
      <c r="E185" s="265"/>
      <c r="F185" s="266"/>
      <c r="I185" s="266"/>
    </row>
    <row r="186" spans="1:9">
      <c r="A186" s="264"/>
      <c r="B186" s="266"/>
      <c r="E186" s="265"/>
      <c r="F186" s="266"/>
      <c r="I186" s="266"/>
    </row>
    <row r="187" spans="1:9">
      <c r="A187" s="264"/>
      <c r="B187" s="266"/>
      <c r="E187" s="265"/>
      <c r="F187" s="266"/>
      <c r="I187" s="266"/>
    </row>
    <row r="188" spans="1:9">
      <c r="A188" s="264"/>
      <c r="B188" s="266"/>
      <c r="E188" s="265"/>
      <c r="F188" s="266"/>
      <c r="I188" s="266"/>
    </row>
    <row r="189" spans="1:9">
      <c r="A189" s="264"/>
      <c r="B189" s="266"/>
      <c r="E189" s="265"/>
      <c r="F189" s="266"/>
      <c r="I189" s="266"/>
    </row>
    <row r="190" spans="1:9">
      <c r="A190" s="264"/>
      <c r="B190" s="266"/>
      <c r="E190" s="265"/>
      <c r="F190" s="266"/>
      <c r="I190" s="266"/>
    </row>
    <row r="191" spans="1:9">
      <c r="A191" s="264"/>
      <c r="B191" s="266"/>
      <c r="E191" s="265"/>
      <c r="F191" s="266"/>
      <c r="I191" s="266"/>
    </row>
    <row r="192" spans="1:9">
      <c r="A192" s="264"/>
      <c r="B192" s="266"/>
      <c r="E192" s="265"/>
      <c r="F192" s="266"/>
      <c r="I192" s="266"/>
    </row>
    <row r="193" spans="1:9">
      <c r="A193" s="264"/>
      <c r="B193" s="266"/>
      <c r="E193" s="265"/>
      <c r="F193" s="266"/>
      <c r="I193" s="266"/>
    </row>
    <row r="194" spans="1:9">
      <c r="A194" s="264"/>
      <c r="B194" s="266"/>
      <c r="E194" s="265"/>
      <c r="F194" s="266"/>
      <c r="I194" s="266"/>
    </row>
    <row r="195" spans="1:9">
      <c r="A195" s="264"/>
      <c r="B195" s="266"/>
      <c r="E195" s="265"/>
      <c r="F195" s="266"/>
      <c r="I195" s="266"/>
    </row>
    <row r="196" spans="1:9">
      <c r="A196" s="264"/>
      <c r="B196" s="266"/>
      <c r="E196" s="265"/>
      <c r="F196" s="266"/>
      <c r="I196" s="266"/>
    </row>
    <row r="197" spans="1:9">
      <c r="A197" s="264"/>
      <c r="B197" s="266"/>
      <c r="E197" s="265"/>
      <c r="F197" s="266"/>
      <c r="I197" s="266"/>
    </row>
    <row r="198" spans="1:9">
      <c r="A198" s="264"/>
      <c r="B198" s="266"/>
      <c r="E198" s="265"/>
      <c r="F198" s="266"/>
      <c r="I198" s="266"/>
    </row>
    <row r="199" spans="1:9">
      <c r="A199" s="264"/>
      <c r="B199" s="266"/>
      <c r="E199" s="265"/>
      <c r="F199" s="266"/>
      <c r="I199" s="266"/>
    </row>
    <row r="200" spans="1:9">
      <c r="A200" s="264"/>
      <c r="B200" s="266"/>
      <c r="E200" s="265"/>
      <c r="F200" s="266"/>
      <c r="I200" s="266"/>
    </row>
    <row r="201" spans="1:9">
      <c r="A201" s="264"/>
      <c r="B201" s="266"/>
      <c r="E201" s="265"/>
      <c r="F201" s="266"/>
      <c r="I201" s="266"/>
    </row>
    <row r="202" spans="1:9">
      <c r="A202" s="264"/>
      <c r="B202" s="266"/>
      <c r="E202" s="265"/>
      <c r="F202" s="266"/>
      <c r="I202" s="266"/>
    </row>
    <row r="203" spans="1:9">
      <c r="A203" s="264"/>
      <c r="B203" s="266"/>
      <c r="E203" s="265"/>
      <c r="F203" s="266"/>
      <c r="I203" s="266"/>
    </row>
    <row r="204" spans="1:9">
      <c r="A204" s="264"/>
      <c r="B204" s="266"/>
      <c r="E204" s="265"/>
      <c r="F204" s="266"/>
      <c r="I204" s="266"/>
    </row>
    <row r="205" spans="1:9">
      <c r="A205" s="264"/>
      <c r="B205" s="266"/>
      <c r="E205" s="265"/>
      <c r="F205" s="266"/>
      <c r="I205" s="266"/>
    </row>
    <row r="206" spans="1:9">
      <c r="A206" s="264"/>
      <c r="B206" s="266"/>
      <c r="E206" s="265"/>
      <c r="F206" s="266"/>
      <c r="I206" s="266"/>
    </row>
    <row r="207" spans="1:9">
      <c r="A207" s="264"/>
      <c r="B207" s="266"/>
      <c r="E207" s="265"/>
      <c r="F207" s="266"/>
      <c r="I207" s="266"/>
    </row>
    <row r="208" spans="1:9">
      <c r="A208" s="264"/>
      <c r="B208" s="266"/>
      <c r="E208" s="265"/>
      <c r="F208" s="266"/>
      <c r="I208" s="266"/>
    </row>
    <row r="209" spans="1:9">
      <c r="A209" s="264"/>
      <c r="B209" s="266"/>
      <c r="E209" s="265"/>
      <c r="F209" s="266"/>
      <c r="I209" s="266"/>
    </row>
    <row r="210" spans="1:9">
      <c r="A210" s="264"/>
      <c r="B210" s="266"/>
      <c r="E210" s="265"/>
      <c r="F210" s="266"/>
      <c r="I210" s="266"/>
    </row>
    <row r="211" spans="1:9">
      <c r="A211" s="264"/>
      <c r="B211" s="266"/>
      <c r="E211" s="265"/>
      <c r="F211" s="266"/>
      <c r="I211" s="266"/>
    </row>
    <row r="212" spans="1:9">
      <c r="A212" s="264"/>
      <c r="B212" s="266"/>
      <c r="E212" s="265"/>
      <c r="F212" s="266"/>
      <c r="I212" s="266"/>
    </row>
    <row r="213" spans="1:9">
      <c r="A213" s="264"/>
      <c r="B213" s="266"/>
      <c r="E213" s="265"/>
      <c r="F213" s="266"/>
      <c r="I213" s="266"/>
    </row>
    <row r="214" spans="1:9">
      <c r="A214" s="264"/>
      <c r="B214" s="266"/>
      <c r="E214" s="265"/>
      <c r="F214" s="266"/>
      <c r="I214" s="266"/>
    </row>
    <row r="215" spans="1:9">
      <c r="A215" s="264"/>
      <c r="B215" s="266"/>
      <c r="E215" s="265"/>
      <c r="F215" s="266"/>
      <c r="I215" s="266"/>
    </row>
    <row r="216" spans="1:9">
      <c r="A216" s="264"/>
      <c r="B216" s="266"/>
      <c r="E216" s="265"/>
      <c r="F216" s="266"/>
      <c r="I216" s="266"/>
    </row>
    <row r="217" spans="1:9">
      <c r="A217" s="264"/>
      <c r="B217" s="266"/>
      <c r="E217" s="265"/>
      <c r="F217" s="266"/>
      <c r="I217" s="266"/>
    </row>
    <row r="218" spans="1:9">
      <c r="A218" s="264"/>
      <c r="B218" s="266"/>
      <c r="E218" s="265"/>
      <c r="F218" s="266"/>
      <c r="I218" s="266"/>
    </row>
    <row r="219" spans="1:9">
      <c r="A219" s="264"/>
      <c r="B219" s="266"/>
      <c r="E219" s="265"/>
      <c r="F219" s="266"/>
      <c r="I219" s="266"/>
    </row>
    <row r="220" spans="1:9">
      <c r="A220" s="264"/>
      <c r="B220" s="266"/>
      <c r="E220" s="265"/>
      <c r="F220" s="266"/>
      <c r="I220" s="266"/>
    </row>
    <row r="221" spans="1:9">
      <c r="A221" s="264"/>
      <c r="B221" s="266"/>
      <c r="E221" s="265"/>
      <c r="F221" s="266"/>
      <c r="I221" s="266"/>
    </row>
    <row r="222" spans="1:9">
      <c r="A222" s="264"/>
      <c r="B222" s="266"/>
      <c r="E222" s="265"/>
      <c r="F222" s="266"/>
      <c r="I222" s="266"/>
    </row>
    <row r="223" spans="1:9">
      <c r="A223" s="264"/>
      <c r="B223" s="266"/>
      <c r="E223" s="265"/>
      <c r="F223" s="266"/>
      <c r="I223" s="266"/>
    </row>
    <row r="224" spans="1:9">
      <c r="A224" s="264"/>
      <c r="B224" s="266"/>
      <c r="E224" s="265"/>
      <c r="F224" s="266"/>
      <c r="I224" s="266"/>
    </row>
    <row r="225" spans="1:9">
      <c r="A225" s="264"/>
      <c r="B225" s="266"/>
      <c r="E225" s="265"/>
      <c r="F225" s="266"/>
      <c r="I225" s="266"/>
    </row>
    <row r="226" spans="1:9">
      <c r="A226" s="264"/>
      <c r="B226" s="266"/>
      <c r="E226" s="265"/>
      <c r="F226" s="266"/>
      <c r="I226" s="266"/>
    </row>
    <row r="227" spans="1:9">
      <c r="A227" s="264"/>
      <c r="B227" s="266"/>
      <c r="E227" s="265"/>
      <c r="F227" s="266"/>
      <c r="I227" s="266"/>
    </row>
    <row r="228" spans="1:9">
      <c r="A228" s="264"/>
      <c r="B228" s="266"/>
      <c r="E228" s="265"/>
      <c r="F228" s="266"/>
      <c r="I228" s="266"/>
    </row>
    <row r="229" spans="1:9">
      <c r="A229" s="264"/>
      <c r="B229" s="266"/>
      <c r="E229" s="265"/>
      <c r="F229" s="266"/>
      <c r="I229" s="266"/>
    </row>
    <row r="230" spans="1:9">
      <c r="A230" s="264"/>
      <c r="B230" s="266"/>
      <c r="E230" s="265"/>
      <c r="F230" s="266"/>
      <c r="I230" s="266"/>
    </row>
    <row r="231" spans="1:9">
      <c r="A231" s="264"/>
      <c r="B231" s="266"/>
      <c r="E231" s="265"/>
      <c r="F231" s="266"/>
      <c r="I231" s="266"/>
    </row>
    <row r="232" spans="1:9">
      <c r="A232" s="264"/>
      <c r="B232" s="266"/>
      <c r="E232" s="265"/>
      <c r="F232" s="266"/>
      <c r="I232" s="266"/>
    </row>
    <row r="233" spans="1:9">
      <c r="A233" s="264"/>
      <c r="B233" s="266"/>
      <c r="E233" s="265"/>
      <c r="F233" s="266"/>
      <c r="I233" s="266"/>
    </row>
    <row r="234" spans="1:9">
      <c r="A234" s="264"/>
      <c r="B234" s="266"/>
      <c r="E234" s="265"/>
      <c r="F234" s="266"/>
      <c r="I234" s="266"/>
    </row>
    <row r="235" spans="1:9">
      <c r="A235" s="264"/>
      <c r="B235" s="266"/>
      <c r="E235" s="265"/>
      <c r="F235" s="266"/>
      <c r="I235" s="266"/>
    </row>
    <row r="236" spans="1:9">
      <c r="A236" s="264"/>
      <c r="B236" s="266"/>
      <c r="E236" s="265"/>
      <c r="F236" s="266"/>
      <c r="I236" s="266"/>
    </row>
    <row r="237" spans="1:9">
      <c r="A237" s="264"/>
      <c r="B237" s="266"/>
      <c r="E237" s="265"/>
      <c r="F237" s="266"/>
      <c r="I237" s="266"/>
    </row>
    <row r="238" spans="1:9">
      <c r="A238" s="264"/>
      <c r="B238" s="266"/>
      <c r="E238" s="265"/>
      <c r="F238" s="266"/>
      <c r="I238" s="266"/>
    </row>
    <row r="239" spans="1:9">
      <c r="A239" s="264"/>
      <c r="B239" s="266"/>
      <c r="E239" s="265"/>
      <c r="F239" s="266"/>
      <c r="I239" s="266"/>
    </row>
    <row r="240" spans="1:9">
      <c r="A240" s="264"/>
      <c r="B240" s="266"/>
      <c r="E240" s="265"/>
      <c r="F240" s="266"/>
      <c r="I240" s="266"/>
    </row>
    <row r="241" spans="1:9">
      <c r="A241" s="264"/>
      <c r="B241" s="266"/>
      <c r="E241" s="265"/>
      <c r="F241" s="266"/>
      <c r="I241" s="266"/>
    </row>
    <row r="242" spans="1:9">
      <c r="A242" s="264"/>
      <c r="B242" s="266"/>
      <c r="E242" s="265"/>
      <c r="F242" s="266"/>
      <c r="I242" s="266"/>
    </row>
    <row r="243" spans="1:9">
      <c r="A243" s="264"/>
      <c r="B243" s="266"/>
      <c r="E243" s="265"/>
      <c r="F243" s="266"/>
      <c r="I243" s="266"/>
    </row>
    <row r="244" spans="1:9">
      <c r="A244" s="264"/>
      <c r="B244" s="266"/>
      <c r="E244" s="265"/>
      <c r="F244" s="266"/>
      <c r="I244" s="266"/>
    </row>
    <row r="245" spans="1:9">
      <c r="A245" s="264"/>
      <c r="B245" s="266"/>
      <c r="E245" s="265"/>
      <c r="F245" s="266"/>
      <c r="I245" s="266"/>
    </row>
    <row r="246" spans="1:9">
      <c r="A246" s="264"/>
      <c r="B246" s="266"/>
      <c r="E246" s="265"/>
      <c r="F246" s="266"/>
      <c r="I246" s="266"/>
    </row>
    <row r="247" spans="1:9">
      <c r="A247" s="264"/>
      <c r="B247" s="266"/>
      <c r="E247" s="265"/>
      <c r="F247" s="266"/>
      <c r="I247" s="266"/>
    </row>
    <row r="248" spans="1:9">
      <c r="A248" s="264"/>
      <c r="B248" s="266"/>
      <c r="E248" s="265"/>
      <c r="F248" s="266"/>
      <c r="I248" s="266"/>
    </row>
    <row r="249" spans="1:9">
      <c r="A249" s="264"/>
      <c r="B249" s="266"/>
      <c r="E249" s="265"/>
      <c r="F249" s="266"/>
      <c r="I249" s="266"/>
    </row>
    <row r="250" spans="1:9">
      <c r="A250" s="264"/>
      <c r="B250" s="266"/>
      <c r="E250" s="265"/>
      <c r="F250" s="266"/>
      <c r="I250" s="266"/>
    </row>
    <row r="251" spans="1:9">
      <c r="A251" s="264"/>
      <c r="B251" s="266"/>
      <c r="E251" s="265"/>
      <c r="F251" s="266"/>
      <c r="I251" s="266"/>
    </row>
    <row r="252" spans="1:9">
      <c r="A252" s="264"/>
      <c r="B252" s="266"/>
      <c r="E252" s="265"/>
      <c r="F252" s="266"/>
      <c r="I252" s="266"/>
    </row>
    <row r="253" spans="1:9">
      <c r="A253" s="264"/>
      <c r="B253" s="266"/>
      <c r="E253" s="265"/>
      <c r="F253" s="266"/>
      <c r="I253" s="266"/>
    </row>
    <row r="254" spans="1:9">
      <c r="A254" s="264"/>
      <c r="B254" s="266"/>
      <c r="E254" s="265"/>
      <c r="F254" s="266"/>
      <c r="I254" s="266"/>
    </row>
    <row r="255" spans="1:9">
      <c r="A255" s="264"/>
      <c r="B255" s="266"/>
      <c r="E255" s="265"/>
      <c r="F255" s="266"/>
      <c r="I255" s="266"/>
    </row>
    <row r="256" spans="1:9">
      <c r="A256" s="264"/>
      <c r="B256" s="266"/>
      <c r="E256" s="265"/>
      <c r="F256" s="266"/>
      <c r="I256" s="266"/>
    </row>
    <row r="257" spans="1:9">
      <c r="A257" s="264"/>
      <c r="B257" s="266"/>
      <c r="E257" s="265"/>
      <c r="F257" s="266"/>
      <c r="I257" s="266"/>
    </row>
    <row r="258" spans="1:9">
      <c r="A258" s="264"/>
      <c r="B258" s="266"/>
      <c r="E258" s="265"/>
      <c r="F258" s="266"/>
      <c r="I258" s="266"/>
    </row>
    <row r="259" spans="1:9">
      <c r="A259" s="264"/>
      <c r="B259" s="266"/>
      <c r="E259" s="265"/>
      <c r="F259" s="266"/>
      <c r="I259" s="266"/>
    </row>
    <row r="260" spans="1:9">
      <c r="A260" s="264"/>
      <c r="B260" s="266"/>
      <c r="E260" s="265"/>
      <c r="F260" s="266"/>
      <c r="I260" s="266"/>
    </row>
    <row r="261" spans="1:9">
      <c r="A261" s="264"/>
      <c r="B261" s="266"/>
      <c r="E261" s="265"/>
      <c r="F261" s="266"/>
      <c r="I261" s="266"/>
    </row>
    <row r="262" spans="1:9">
      <c r="A262" s="264"/>
      <c r="B262" s="266"/>
      <c r="E262" s="265"/>
      <c r="F262" s="266"/>
      <c r="I262" s="266"/>
    </row>
    <row r="263" spans="1:9">
      <c r="A263" s="264"/>
      <c r="B263" s="266"/>
      <c r="E263" s="265"/>
      <c r="F263" s="266"/>
      <c r="I263" s="266"/>
    </row>
    <row r="264" spans="1:9">
      <c r="A264" s="264"/>
      <c r="B264" s="266"/>
      <c r="E264" s="265"/>
      <c r="F264" s="266"/>
      <c r="I264" s="266"/>
    </row>
    <row r="265" spans="1:9">
      <c r="A265" s="264"/>
      <c r="B265" s="266"/>
      <c r="E265" s="265"/>
      <c r="F265" s="266"/>
      <c r="I265" s="266"/>
    </row>
    <row r="266" spans="1:9">
      <c r="A266" s="264"/>
      <c r="B266" s="266"/>
      <c r="E266" s="265"/>
      <c r="F266" s="266"/>
      <c r="I266" s="266"/>
    </row>
    <row r="267" spans="1:9">
      <c r="A267" s="264"/>
      <c r="B267" s="266"/>
      <c r="E267" s="265"/>
      <c r="F267" s="266"/>
      <c r="I267" s="266"/>
    </row>
    <row r="268" spans="1:9">
      <c r="A268" s="264"/>
      <c r="B268" s="266"/>
      <c r="E268" s="265"/>
      <c r="F268" s="266"/>
      <c r="I268" s="266"/>
    </row>
    <row r="269" spans="1:9">
      <c r="A269" s="264"/>
      <c r="B269" s="266"/>
      <c r="E269" s="265"/>
      <c r="F269" s="266"/>
      <c r="I269" s="266"/>
    </row>
    <row r="270" spans="1:9">
      <c r="A270" s="264"/>
      <c r="B270" s="266"/>
      <c r="E270" s="265"/>
      <c r="F270" s="266"/>
      <c r="I270" s="266"/>
    </row>
    <row r="271" spans="1:9">
      <c r="A271" s="264"/>
      <c r="B271" s="266"/>
      <c r="E271" s="265"/>
      <c r="F271" s="266"/>
      <c r="I271" s="266"/>
    </row>
    <row r="272" spans="1:9">
      <c r="A272" s="264"/>
      <c r="B272" s="266"/>
      <c r="E272" s="265"/>
      <c r="F272" s="266"/>
      <c r="I272" s="266"/>
    </row>
    <row r="273" spans="1:9">
      <c r="A273" s="264"/>
      <c r="B273" s="266"/>
      <c r="E273" s="265"/>
      <c r="F273" s="266"/>
      <c r="I273" s="266"/>
    </row>
    <row r="274" spans="1:9">
      <c r="A274" s="264"/>
      <c r="B274" s="266"/>
      <c r="E274" s="265"/>
      <c r="F274" s="266"/>
      <c r="I274" s="266"/>
    </row>
    <row r="275" spans="1:9">
      <c r="A275" s="264"/>
      <c r="B275" s="266"/>
      <c r="E275" s="265"/>
      <c r="F275" s="266"/>
      <c r="I275" s="266"/>
    </row>
    <row r="276" spans="1:9">
      <c r="A276" s="264"/>
      <c r="B276" s="266"/>
      <c r="E276" s="265"/>
      <c r="F276" s="266"/>
      <c r="I276" s="266"/>
    </row>
    <row r="277" spans="1:9">
      <c r="A277" s="264"/>
      <c r="B277" s="266"/>
      <c r="E277" s="265"/>
      <c r="F277" s="266"/>
      <c r="I277" s="266"/>
    </row>
    <row r="278" spans="1:9">
      <c r="A278" s="264"/>
      <c r="B278" s="266"/>
      <c r="E278" s="265"/>
      <c r="F278" s="266"/>
      <c r="I278" s="266"/>
    </row>
    <row r="279" spans="1:9">
      <c r="A279" s="264"/>
      <c r="B279" s="266"/>
      <c r="E279" s="265"/>
      <c r="F279" s="266"/>
      <c r="I279" s="266"/>
    </row>
    <row r="280" spans="1:9">
      <c r="A280" s="264"/>
      <c r="B280" s="266"/>
      <c r="E280" s="265"/>
      <c r="F280" s="266"/>
      <c r="I280" s="266"/>
    </row>
    <row r="281" spans="1:9">
      <c r="A281" s="264"/>
      <c r="B281" s="266"/>
      <c r="E281" s="265"/>
      <c r="F281" s="266"/>
      <c r="I281" s="266"/>
    </row>
    <row r="282" spans="1:9">
      <c r="A282" s="264"/>
      <c r="B282" s="266"/>
      <c r="E282" s="265"/>
      <c r="F282" s="266"/>
      <c r="I282" s="266"/>
    </row>
    <row r="283" spans="1:9">
      <c r="A283" s="264"/>
      <c r="B283" s="266"/>
      <c r="E283" s="265"/>
      <c r="F283" s="266"/>
      <c r="I283" s="266"/>
    </row>
    <row r="284" spans="1:9">
      <c r="A284" s="264"/>
      <c r="B284" s="266"/>
      <c r="E284" s="265"/>
      <c r="F284" s="266"/>
      <c r="I284" s="266"/>
    </row>
    <row r="285" spans="1:9">
      <c r="A285" s="264"/>
      <c r="B285" s="266"/>
      <c r="E285" s="265"/>
      <c r="F285" s="266"/>
      <c r="I285" s="266"/>
    </row>
    <row r="286" spans="1:9">
      <c r="A286" s="264"/>
      <c r="B286" s="266"/>
      <c r="E286" s="265"/>
      <c r="F286" s="266"/>
      <c r="I286" s="266"/>
    </row>
    <row r="287" spans="1:9">
      <c r="A287" s="264"/>
      <c r="B287" s="266"/>
      <c r="E287" s="265"/>
      <c r="F287" s="266"/>
      <c r="I287" s="266"/>
    </row>
    <row r="288" spans="1:9">
      <c r="A288" s="264"/>
      <c r="B288" s="266"/>
      <c r="E288" s="265"/>
      <c r="F288" s="266"/>
      <c r="I288" s="266"/>
    </row>
    <row r="289" spans="1:9">
      <c r="A289" s="264"/>
      <c r="B289" s="266"/>
      <c r="E289" s="265"/>
      <c r="F289" s="266"/>
      <c r="I289" s="266"/>
    </row>
    <row r="290" spans="1:9">
      <c r="A290" s="264"/>
      <c r="B290" s="266"/>
      <c r="E290" s="265"/>
      <c r="F290" s="266"/>
      <c r="I290" s="266"/>
    </row>
    <row r="291" spans="1:9">
      <c r="A291" s="264"/>
      <c r="B291" s="266"/>
      <c r="E291" s="265"/>
      <c r="F291" s="266"/>
      <c r="I291" s="266"/>
    </row>
    <row r="292" spans="1:9">
      <c r="A292" s="264"/>
      <c r="B292" s="266"/>
      <c r="E292" s="265"/>
      <c r="F292" s="266"/>
      <c r="I292" s="266"/>
    </row>
    <row r="293" spans="1:9">
      <c r="A293" s="264"/>
      <c r="B293" s="266"/>
      <c r="E293" s="265"/>
      <c r="F293" s="266"/>
      <c r="I293" s="266"/>
    </row>
    <row r="294" spans="1:9">
      <c r="A294" s="264"/>
      <c r="B294" s="266"/>
      <c r="E294" s="265"/>
      <c r="F294" s="266"/>
      <c r="I294" s="266"/>
    </row>
    <row r="295" spans="1:9">
      <c r="A295" s="264"/>
      <c r="B295" s="266"/>
      <c r="E295" s="265"/>
      <c r="F295" s="266"/>
      <c r="I295" s="266"/>
    </row>
    <row r="296" spans="1:9">
      <c r="A296" s="264"/>
      <c r="B296" s="266"/>
      <c r="E296" s="265"/>
      <c r="F296" s="266"/>
      <c r="I296" s="266"/>
    </row>
    <row r="297" spans="1:9">
      <c r="A297" s="264"/>
      <c r="B297" s="266"/>
      <c r="E297" s="265"/>
      <c r="F297" s="266"/>
      <c r="I297" s="266"/>
    </row>
    <row r="298" spans="1:9">
      <c r="A298" s="264"/>
      <c r="B298" s="266"/>
      <c r="E298" s="265"/>
      <c r="F298" s="266"/>
      <c r="I298" s="266"/>
    </row>
    <row r="299" spans="1:9">
      <c r="A299" s="264"/>
      <c r="B299" s="266"/>
      <c r="E299" s="265"/>
      <c r="F299" s="266"/>
      <c r="I299" s="266"/>
    </row>
    <row r="300" spans="1:9">
      <c r="A300" s="264"/>
      <c r="B300" s="266"/>
      <c r="E300" s="265"/>
      <c r="F300" s="266"/>
      <c r="I300" s="266"/>
    </row>
    <row r="301" spans="1:9">
      <c r="A301" s="264"/>
      <c r="B301" s="266"/>
      <c r="E301" s="265"/>
      <c r="F301" s="266"/>
      <c r="I301" s="266"/>
    </row>
    <row r="302" spans="1:9">
      <c r="A302" s="264"/>
      <c r="B302" s="266"/>
      <c r="E302" s="265"/>
      <c r="F302" s="266"/>
      <c r="I302" s="266"/>
    </row>
    <row r="303" spans="1:9">
      <c r="A303" s="264"/>
      <c r="B303" s="266"/>
      <c r="E303" s="265"/>
      <c r="F303" s="266"/>
      <c r="I303" s="266"/>
    </row>
    <row r="304" spans="1:9">
      <c r="A304" s="264"/>
      <c r="B304" s="266"/>
      <c r="E304" s="265"/>
      <c r="F304" s="266"/>
      <c r="I304" s="266"/>
    </row>
    <row r="305" spans="1:9">
      <c r="A305" s="264"/>
      <c r="B305" s="266"/>
      <c r="E305" s="265"/>
      <c r="F305" s="266"/>
      <c r="I305" s="266"/>
    </row>
    <row r="306" spans="1:9">
      <c r="A306" s="264"/>
      <c r="B306" s="266"/>
      <c r="E306" s="265"/>
      <c r="F306" s="266"/>
      <c r="I306" s="266"/>
    </row>
    <row r="307" spans="1:9">
      <c r="A307" s="264"/>
      <c r="B307" s="266"/>
      <c r="E307" s="265"/>
      <c r="F307" s="266"/>
      <c r="I307" s="266"/>
    </row>
    <row r="308" spans="1:9">
      <c r="A308" s="264"/>
      <c r="B308" s="266"/>
      <c r="E308" s="265"/>
      <c r="F308" s="266"/>
      <c r="I308" s="266"/>
    </row>
    <row r="309" spans="1:9">
      <c r="A309" s="264"/>
      <c r="B309" s="266"/>
      <c r="E309" s="265"/>
      <c r="F309" s="266"/>
      <c r="I309" s="266"/>
    </row>
    <row r="310" spans="1:9">
      <c r="A310" s="264"/>
      <c r="B310" s="266"/>
      <c r="E310" s="265"/>
      <c r="F310" s="266"/>
      <c r="I310" s="266"/>
    </row>
    <row r="311" spans="1:9">
      <c r="A311" s="264"/>
      <c r="B311" s="266"/>
      <c r="E311" s="265"/>
      <c r="F311" s="266"/>
      <c r="I311" s="266"/>
    </row>
    <row r="312" spans="1:9">
      <c r="A312" s="264"/>
      <c r="B312" s="266"/>
      <c r="E312" s="265"/>
      <c r="F312" s="266"/>
      <c r="I312" s="266"/>
    </row>
    <row r="313" spans="1:9">
      <c r="A313" s="264"/>
      <c r="B313" s="266"/>
      <c r="E313" s="265"/>
      <c r="F313" s="266"/>
      <c r="I313" s="266"/>
    </row>
    <row r="314" spans="1:9">
      <c r="A314" s="264"/>
      <c r="B314" s="266"/>
      <c r="E314" s="265"/>
      <c r="F314" s="266"/>
      <c r="I314" s="266"/>
    </row>
    <row r="315" spans="1:9">
      <c r="A315" s="264"/>
      <c r="B315" s="266"/>
      <c r="E315" s="265"/>
      <c r="F315" s="266"/>
      <c r="I315" s="266"/>
    </row>
    <row r="316" spans="1:9">
      <c r="A316" s="264"/>
      <c r="B316" s="266"/>
      <c r="E316" s="265"/>
      <c r="F316" s="266"/>
      <c r="I316" s="266"/>
    </row>
    <row r="317" spans="1:9">
      <c r="A317" s="264"/>
      <c r="B317" s="266"/>
      <c r="E317" s="265"/>
      <c r="F317" s="266"/>
      <c r="I317" s="266"/>
    </row>
    <row r="318" spans="1:9">
      <c r="A318" s="264"/>
      <c r="B318" s="266"/>
      <c r="E318" s="265"/>
      <c r="F318" s="266"/>
      <c r="I318" s="266"/>
    </row>
    <row r="319" spans="1:9">
      <c r="A319" s="264"/>
      <c r="B319" s="266"/>
      <c r="E319" s="265"/>
      <c r="F319" s="266"/>
      <c r="I319" s="266"/>
    </row>
    <row r="320" spans="1:9">
      <c r="A320" s="264"/>
      <c r="B320" s="266"/>
      <c r="E320" s="265"/>
      <c r="F320" s="266"/>
      <c r="I320" s="266"/>
    </row>
    <row r="321" spans="1:9">
      <c r="A321" s="264"/>
      <c r="B321" s="266"/>
      <c r="E321" s="265"/>
      <c r="F321" s="266"/>
      <c r="I321" s="266"/>
    </row>
    <row r="322" spans="1:9">
      <c r="A322" s="264"/>
      <c r="B322" s="266"/>
      <c r="E322" s="265"/>
      <c r="F322" s="266"/>
      <c r="I322" s="266"/>
    </row>
    <row r="323" spans="1:9">
      <c r="A323" s="264"/>
      <c r="B323" s="266"/>
      <c r="E323" s="265"/>
      <c r="F323" s="266"/>
      <c r="I323" s="266"/>
    </row>
    <row r="324" spans="1:9">
      <c r="A324" s="264"/>
      <c r="B324" s="266"/>
      <c r="E324" s="265"/>
      <c r="F324" s="266"/>
      <c r="I324" s="266"/>
    </row>
    <row r="325" spans="1:9">
      <c r="A325" s="264"/>
      <c r="B325" s="266"/>
      <c r="E325" s="265"/>
      <c r="F325" s="266"/>
      <c r="I325" s="266"/>
    </row>
    <row r="326" spans="1:9">
      <c r="A326" s="264"/>
      <c r="B326" s="266"/>
      <c r="E326" s="265"/>
      <c r="F326" s="266"/>
      <c r="I326" s="266"/>
    </row>
    <row r="327" spans="1:9">
      <c r="A327" s="264"/>
      <c r="B327" s="266"/>
      <c r="E327" s="265"/>
      <c r="F327" s="266"/>
      <c r="I327" s="266"/>
    </row>
    <row r="328" spans="1:9">
      <c r="A328" s="264"/>
      <c r="B328" s="266"/>
      <c r="E328" s="265"/>
      <c r="F328" s="266"/>
      <c r="I328" s="266"/>
    </row>
    <row r="329" spans="1:9">
      <c r="A329" s="264"/>
      <c r="B329" s="266"/>
      <c r="E329" s="265"/>
      <c r="F329" s="266"/>
      <c r="I329" s="266"/>
    </row>
    <row r="330" spans="1:9">
      <c r="A330" s="264"/>
      <c r="B330" s="266"/>
      <c r="E330" s="265"/>
      <c r="F330" s="266"/>
      <c r="I330" s="266"/>
    </row>
    <row r="331" spans="1:9">
      <c r="A331" s="264"/>
      <c r="B331" s="266"/>
      <c r="E331" s="265"/>
      <c r="F331" s="266"/>
      <c r="I331" s="266"/>
    </row>
    <row r="332" spans="1:9">
      <c r="A332" s="264"/>
      <c r="B332" s="266"/>
      <c r="E332" s="265"/>
      <c r="F332" s="266"/>
      <c r="I332" s="266"/>
    </row>
    <row r="333" spans="1:9">
      <c r="A333" s="264"/>
      <c r="B333" s="266"/>
      <c r="E333" s="265"/>
      <c r="F333" s="266"/>
      <c r="I333" s="266"/>
    </row>
    <row r="334" spans="1:9">
      <c r="A334" s="264"/>
      <c r="B334" s="266"/>
      <c r="E334" s="265"/>
      <c r="F334" s="266"/>
      <c r="I334" s="266"/>
    </row>
    <row r="335" spans="1:9">
      <c r="A335" s="264"/>
      <c r="B335" s="266"/>
      <c r="E335" s="265"/>
      <c r="F335" s="266"/>
      <c r="I335" s="266"/>
    </row>
    <row r="336" spans="1:9">
      <c r="A336" s="264"/>
      <c r="B336" s="266"/>
      <c r="E336" s="265"/>
      <c r="F336" s="266"/>
      <c r="I336" s="266"/>
    </row>
    <row r="337" spans="1:9">
      <c r="A337" s="264"/>
      <c r="B337" s="266"/>
      <c r="E337" s="265"/>
      <c r="F337" s="266"/>
      <c r="I337" s="266"/>
    </row>
    <row r="338" spans="1:9">
      <c r="A338" s="264"/>
      <c r="B338" s="266"/>
      <c r="E338" s="265"/>
      <c r="F338" s="266"/>
      <c r="I338" s="266"/>
    </row>
    <row r="339" spans="1:9">
      <c r="A339" s="264"/>
      <c r="B339" s="266"/>
      <c r="E339" s="265"/>
      <c r="F339" s="266"/>
      <c r="I339" s="266"/>
    </row>
    <row r="340" spans="1:9">
      <c r="A340" s="264"/>
      <c r="B340" s="266"/>
      <c r="E340" s="265"/>
      <c r="F340" s="266"/>
      <c r="I340" s="266"/>
    </row>
    <row r="341" spans="1:9">
      <c r="A341" s="264"/>
      <c r="B341" s="266"/>
      <c r="E341" s="265"/>
      <c r="F341" s="266"/>
      <c r="I341" s="266"/>
    </row>
    <row r="342" spans="1:9">
      <c r="A342" s="264"/>
      <c r="B342" s="266"/>
      <c r="E342" s="265"/>
      <c r="F342" s="266"/>
      <c r="I342" s="266"/>
    </row>
    <row r="343" spans="1:9">
      <c r="A343" s="264"/>
      <c r="B343" s="266"/>
      <c r="E343" s="265"/>
      <c r="F343" s="266"/>
      <c r="I343" s="266"/>
    </row>
    <row r="344" spans="1:9">
      <c r="A344" s="264"/>
      <c r="B344" s="266"/>
      <c r="E344" s="265"/>
      <c r="F344" s="266"/>
      <c r="I344" s="266"/>
    </row>
    <row r="345" spans="1:9">
      <c r="A345" s="264"/>
      <c r="B345" s="266"/>
      <c r="E345" s="265"/>
      <c r="F345" s="266"/>
      <c r="I345" s="266"/>
    </row>
    <row r="346" spans="1:9">
      <c r="A346" s="264"/>
      <c r="B346" s="266"/>
      <c r="E346" s="265"/>
      <c r="F346" s="266"/>
      <c r="I346" s="266"/>
    </row>
    <row r="347" spans="1:9">
      <c r="A347" s="264"/>
      <c r="B347" s="266"/>
      <c r="E347" s="265"/>
      <c r="F347" s="266"/>
      <c r="I347" s="266"/>
    </row>
    <row r="348" spans="1:9">
      <c r="A348" s="264"/>
      <c r="B348" s="266"/>
      <c r="E348" s="265"/>
      <c r="F348" s="266"/>
      <c r="I348" s="266"/>
    </row>
    <row r="349" spans="1:9">
      <c r="A349" s="264"/>
      <c r="B349" s="266"/>
      <c r="E349" s="265"/>
      <c r="F349" s="266"/>
      <c r="I349" s="266"/>
    </row>
    <row r="350" spans="1:9">
      <c r="A350" s="264"/>
      <c r="B350" s="266"/>
      <c r="E350" s="265"/>
      <c r="F350" s="266"/>
      <c r="I350" s="266"/>
    </row>
    <row r="351" spans="1:9">
      <c r="A351" s="264"/>
      <c r="B351" s="266"/>
      <c r="E351" s="265"/>
      <c r="F351" s="266"/>
      <c r="I351" s="266"/>
    </row>
    <row r="352" spans="1:9">
      <c r="A352" s="264"/>
      <c r="B352" s="266"/>
      <c r="E352" s="265"/>
      <c r="F352" s="266"/>
      <c r="I352" s="266"/>
    </row>
    <row r="353" spans="1:9">
      <c r="A353" s="264"/>
      <c r="B353" s="266"/>
      <c r="E353" s="265"/>
      <c r="F353" s="266"/>
      <c r="I353" s="266"/>
    </row>
    <row r="354" spans="1:9">
      <c r="A354" s="264"/>
      <c r="B354" s="266"/>
      <c r="E354" s="265"/>
      <c r="F354" s="266"/>
      <c r="I354" s="266"/>
    </row>
    <row r="355" spans="1:9">
      <c r="A355" s="264"/>
      <c r="B355" s="266"/>
      <c r="E355" s="265"/>
      <c r="F355" s="266"/>
      <c r="I355" s="266"/>
    </row>
    <row r="356" spans="1:9">
      <c r="A356" s="264"/>
      <c r="B356" s="266"/>
      <c r="E356" s="265"/>
      <c r="F356" s="266"/>
      <c r="I356" s="266"/>
    </row>
    <row r="357" spans="1:9">
      <c r="A357" s="264"/>
      <c r="B357" s="266"/>
      <c r="E357" s="265"/>
      <c r="F357" s="266"/>
      <c r="I357" s="266"/>
    </row>
    <row r="358" spans="1:9">
      <c r="A358" s="264"/>
      <c r="B358" s="266"/>
      <c r="E358" s="265"/>
      <c r="F358" s="266"/>
      <c r="I358" s="266"/>
    </row>
    <row r="359" spans="1:9">
      <c r="A359" s="264"/>
      <c r="B359" s="266"/>
      <c r="E359" s="265"/>
      <c r="F359" s="266"/>
      <c r="I359" s="266"/>
    </row>
    <row r="360" spans="1:9">
      <c r="A360" s="264"/>
      <c r="B360" s="266"/>
      <c r="E360" s="265"/>
      <c r="F360" s="266"/>
      <c r="I360" s="266"/>
    </row>
    <row r="361" spans="1:9">
      <c r="A361" s="264"/>
      <c r="B361" s="266"/>
      <c r="E361" s="265"/>
      <c r="F361" s="266"/>
      <c r="I361" s="266"/>
    </row>
    <row r="362" spans="1:9">
      <c r="A362" s="264"/>
      <c r="B362" s="266"/>
      <c r="E362" s="265"/>
      <c r="F362" s="266"/>
      <c r="I362" s="266"/>
    </row>
    <row r="363" spans="1:9">
      <c r="A363" s="264"/>
      <c r="B363" s="266"/>
      <c r="E363" s="270"/>
      <c r="F363" s="266"/>
      <c r="I363" s="266"/>
    </row>
    <row r="364" spans="1:9">
      <c r="A364" s="264"/>
      <c r="B364" s="266"/>
      <c r="E364" s="270"/>
      <c r="F364" s="266"/>
      <c r="I364" s="266"/>
    </row>
    <row r="365" spans="1:9">
      <c r="A365" s="264"/>
      <c r="B365" s="266"/>
      <c r="E365" s="270"/>
      <c r="F365" s="266"/>
      <c r="I365" s="266"/>
    </row>
    <row r="366" spans="1:9">
      <c r="A366" s="264"/>
      <c r="B366" s="266"/>
      <c r="E366" s="270"/>
      <c r="F366" s="266"/>
      <c r="I366" s="266"/>
    </row>
    <row r="367" spans="1:9">
      <c r="A367" s="264"/>
      <c r="B367" s="266"/>
      <c r="E367" s="270"/>
      <c r="F367" s="266"/>
      <c r="I367" s="266"/>
    </row>
    <row r="368" spans="1:9">
      <c r="A368" s="264"/>
      <c r="B368" s="266"/>
      <c r="E368" s="270"/>
      <c r="F368" s="266"/>
      <c r="I368" s="266"/>
    </row>
    <row r="369" spans="1:9">
      <c r="A369" s="264"/>
      <c r="B369" s="266"/>
      <c r="E369" s="270"/>
      <c r="F369" s="266"/>
      <c r="I369" s="266"/>
    </row>
    <row r="370" spans="1:9">
      <c r="A370" s="264"/>
      <c r="B370" s="266"/>
      <c r="E370" s="270"/>
      <c r="F370" s="266"/>
      <c r="I370" s="266"/>
    </row>
    <row r="371" spans="1:9">
      <c r="A371" s="264"/>
      <c r="B371" s="266"/>
      <c r="E371" s="270"/>
      <c r="F371" s="266"/>
      <c r="I371" s="266"/>
    </row>
    <row r="372" spans="1:9">
      <c r="A372" s="264"/>
      <c r="B372" s="266"/>
      <c r="E372" s="270"/>
      <c r="F372" s="266"/>
      <c r="I372" s="266"/>
    </row>
    <row r="373" spans="1:9">
      <c r="A373" s="264"/>
      <c r="B373" s="266"/>
      <c r="E373" s="270"/>
      <c r="F373" s="266"/>
      <c r="I373" s="266"/>
    </row>
    <row r="374" spans="1:9">
      <c r="A374" s="264"/>
      <c r="B374" s="266"/>
      <c r="E374" s="270"/>
      <c r="F374" s="266"/>
      <c r="I374" s="266"/>
    </row>
    <row r="375" spans="1:9">
      <c r="A375" s="264"/>
      <c r="B375" s="266"/>
      <c r="E375" s="270"/>
      <c r="F375" s="266"/>
      <c r="I375" s="266"/>
    </row>
    <row r="376" spans="1:9">
      <c r="A376" s="264"/>
      <c r="B376" s="266"/>
      <c r="E376" s="270"/>
      <c r="F376" s="266"/>
      <c r="I376" s="266"/>
    </row>
    <row r="377" spans="1:9">
      <c r="A377" s="264"/>
      <c r="B377" s="266"/>
      <c r="E377" s="270"/>
      <c r="F377" s="266"/>
      <c r="I377" s="266"/>
    </row>
    <row r="378" spans="1:9">
      <c r="A378" s="264"/>
      <c r="B378" s="266"/>
      <c r="E378" s="270"/>
      <c r="F378" s="266"/>
      <c r="I378" s="266"/>
    </row>
    <row r="379" spans="1:9">
      <c r="A379" s="264"/>
      <c r="B379" s="266"/>
      <c r="E379" s="270"/>
      <c r="F379" s="266"/>
      <c r="I379" s="266"/>
    </row>
    <row r="380" spans="1:9">
      <c r="A380" s="264"/>
      <c r="B380" s="266"/>
      <c r="E380" s="270"/>
      <c r="F380" s="266"/>
      <c r="I380" s="266"/>
    </row>
    <row r="381" spans="1:9">
      <c r="A381" s="264"/>
      <c r="B381" s="266"/>
      <c r="E381" s="270"/>
      <c r="F381" s="266"/>
      <c r="I381" s="266"/>
    </row>
    <row r="382" spans="1:9">
      <c r="A382" s="264"/>
      <c r="B382" s="266"/>
      <c r="E382" s="270"/>
      <c r="F382" s="266"/>
      <c r="I382" s="266"/>
    </row>
    <row r="383" spans="1:9">
      <c r="A383" s="264"/>
      <c r="B383" s="266"/>
      <c r="E383" s="270"/>
      <c r="F383" s="266"/>
      <c r="I383" s="266"/>
    </row>
    <row r="384" spans="1:9">
      <c r="A384" s="264"/>
      <c r="B384" s="266"/>
      <c r="E384" s="270"/>
      <c r="F384" s="266"/>
      <c r="I384" s="266"/>
    </row>
    <row r="385" spans="1:9">
      <c r="A385" s="264"/>
      <c r="B385" s="266"/>
      <c r="E385" s="270"/>
      <c r="F385" s="266"/>
      <c r="I385" s="266"/>
    </row>
    <row r="386" spans="1:9">
      <c r="A386" s="264"/>
      <c r="B386" s="266"/>
      <c r="E386" s="270"/>
      <c r="F386" s="266"/>
      <c r="I386" s="266"/>
    </row>
    <row r="387" spans="1:9">
      <c r="A387" s="264"/>
      <c r="B387" s="266"/>
      <c r="E387" s="270"/>
      <c r="F387" s="266"/>
      <c r="I387" s="266"/>
    </row>
    <row r="388" spans="1:9">
      <c r="A388" s="264"/>
      <c r="B388" s="266"/>
      <c r="E388" s="270"/>
      <c r="F388" s="266"/>
      <c r="I388" s="266"/>
    </row>
    <row r="389" spans="1:9">
      <c r="A389" s="264"/>
      <c r="B389" s="266"/>
      <c r="E389" s="270"/>
      <c r="F389" s="266"/>
      <c r="I389" s="266"/>
    </row>
    <row r="390" spans="1:9">
      <c r="A390" s="264"/>
      <c r="B390" s="266"/>
      <c r="E390" s="270"/>
      <c r="F390" s="266"/>
      <c r="I390" s="266"/>
    </row>
    <row r="391" spans="1:9">
      <c r="A391" s="264"/>
      <c r="B391" s="266"/>
      <c r="E391" s="270"/>
      <c r="F391" s="266"/>
      <c r="I391" s="266"/>
    </row>
    <row r="392" spans="1:9">
      <c r="A392" s="264"/>
      <c r="B392" s="266"/>
      <c r="E392" s="270"/>
      <c r="F392" s="266"/>
      <c r="I392" s="266"/>
    </row>
    <row r="393" spans="1:9">
      <c r="A393" s="264"/>
      <c r="B393" s="266"/>
      <c r="E393" s="270"/>
      <c r="F393" s="266"/>
      <c r="I393" s="266"/>
    </row>
    <row r="394" spans="1:9">
      <c r="A394" s="264"/>
      <c r="B394" s="266"/>
      <c r="E394" s="270"/>
      <c r="F394" s="266"/>
      <c r="I394" s="266"/>
    </row>
    <row r="395" spans="1:9">
      <c r="A395" s="264"/>
      <c r="B395" s="266"/>
      <c r="E395" s="270"/>
      <c r="F395" s="266"/>
      <c r="I395" s="266"/>
    </row>
    <row r="396" spans="1:9">
      <c r="A396" s="264"/>
      <c r="B396" s="266"/>
      <c r="E396" s="270"/>
      <c r="F396" s="266"/>
      <c r="I396" s="266"/>
    </row>
    <row r="397" spans="1:9">
      <c r="A397" s="264"/>
      <c r="B397" s="266"/>
      <c r="E397" s="270"/>
      <c r="F397" s="266"/>
      <c r="I397" s="266"/>
    </row>
    <row r="398" spans="1:9">
      <c r="A398" s="264"/>
      <c r="B398" s="266"/>
      <c r="E398" s="270"/>
      <c r="F398" s="266"/>
      <c r="I398" s="266"/>
    </row>
    <row r="399" spans="1:9">
      <c r="A399" s="264"/>
      <c r="B399" s="266"/>
      <c r="E399" s="270"/>
      <c r="F399" s="266"/>
      <c r="I399" s="266"/>
    </row>
    <row r="400" spans="1:9">
      <c r="A400" s="264"/>
      <c r="B400" s="266"/>
      <c r="E400" s="270"/>
      <c r="F400" s="266"/>
      <c r="I400" s="266"/>
    </row>
    <row r="401" spans="1:9">
      <c r="A401" s="264"/>
      <c r="B401" s="266"/>
      <c r="E401" s="270"/>
      <c r="F401" s="266"/>
      <c r="I401" s="266"/>
    </row>
    <row r="402" spans="1:9">
      <c r="A402" s="264"/>
      <c r="B402" s="266"/>
      <c r="E402" s="270"/>
      <c r="F402" s="266"/>
      <c r="I402" s="266"/>
    </row>
    <row r="403" spans="1:9">
      <c r="A403" s="264"/>
      <c r="B403" s="266"/>
      <c r="E403" s="270"/>
      <c r="F403" s="266"/>
      <c r="I403" s="266"/>
    </row>
    <row r="404" spans="1:9">
      <c r="A404" s="264"/>
      <c r="B404" s="266"/>
      <c r="E404" s="270"/>
      <c r="F404" s="266"/>
      <c r="I404" s="266"/>
    </row>
    <row r="405" spans="1:9">
      <c r="A405" s="264"/>
      <c r="B405" s="266"/>
      <c r="E405" s="270"/>
      <c r="F405" s="266"/>
      <c r="I405" s="266"/>
    </row>
    <row r="406" spans="1:9">
      <c r="A406" s="264"/>
      <c r="B406" s="266"/>
      <c r="E406" s="270"/>
      <c r="F406" s="266"/>
      <c r="I406" s="266"/>
    </row>
    <row r="407" spans="1:9">
      <c r="A407" s="264"/>
      <c r="B407" s="266"/>
      <c r="E407" s="270"/>
      <c r="F407" s="266"/>
      <c r="I407" s="266"/>
    </row>
    <row r="408" spans="1:9">
      <c r="A408" s="264"/>
      <c r="B408" s="266"/>
      <c r="E408" s="270"/>
      <c r="F408" s="266"/>
      <c r="I408" s="266"/>
    </row>
    <row r="409" spans="1:9">
      <c r="A409" s="264"/>
      <c r="B409" s="266"/>
      <c r="E409" s="270"/>
      <c r="F409" s="266"/>
      <c r="I409" s="266"/>
    </row>
    <row r="410" spans="1:9">
      <c r="A410" s="264"/>
      <c r="B410" s="266"/>
      <c r="E410" s="270"/>
      <c r="F410" s="266"/>
      <c r="I410" s="266"/>
    </row>
    <row r="411" spans="1:9">
      <c r="A411" s="264"/>
      <c r="B411" s="266"/>
      <c r="E411" s="270"/>
      <c r="F411" s="266"/>
      <c r="I411" s="266"/>
    </row>
    <row r="412" spans="1:9">
      <c r="A412" s="266"/>
      <c r="B412" s="266"/>
      <c r="E412" s="270"/>
      <c r="F412" s="266"/>
      <c r="I412" s="266"/>
    </row>
    <row r="413" spans="1:9">
      <c r="A413" s="266"/>
      <c r="B413" s="266"/>
      <c r="E413" s="270"/>
      <c r="F413" s="266"/>
      <c r="I413" s="266"/>
    </row>
    <row r="414" spans="1:9">
      <c r="A414" s="266"/>
      <c r="B414" s="266"/>
      <c r="E414" s="270"/>
      <c r="F414" s="266"/>
      <c r="I414" s="266"/>
    </row>
    <row r="415" spans="1:9">
      <c r="A415" s="266"/>
      <c r="B415" s="266"/>
      <c r="E415" s="270"/>
      <c r="F415" s="266"/>
      <c r="I415" s="266"/>
    </row>
    <row r="416" spans="1:9">
      <c r="A416" s="266"/>
      <c r="B416" s="266"/>
      <c r="E416" s="270"/>
      <c r="F416" s="266"/>
      <c r="I416" s="266"/>
    </row>
    <row r="417" spans="1:9">
      <c r="A417" s="266"/>
      <c r="B417" s="266"/>
      <c r="E417" s="270"/>
      <c r="F417" s="266"/>
      <c r="I417" s="266"/>
    </row>
    <row r="418" spans="1:9">
      <c r="A418" s="266"/>
      <c r="B418" s="266"/>
      <c r="E418" s="270"/>
      <c r="F418" s="266"/>
      <c r="I418" s="266"/>
    </row>
    <row r="419" spans="1:9">
      <c r="A419" s="266"/>
      <c r="B419" s="266"/>
      <c r="E419" s="270"/>
      <c r="F419" s="266"/>
      <c r="I419" s="266"/>
    </row>
    <row r="420" spans="1:9">
      <c r="A420" s="266"/>
      <c r="B420" s="266"/>
      <c r="E420" s="270"/>
      <c r="F420" s="266"/>
      <c r="I420" s="266"/>
    </row>
    <row r="421" spans="1:9">
      <c r="A421" s="266"/>
      <c r="B421" s="266"/>
      <c r="E421" s="270"/>
      <c r="F421" s="266"/>
      <c r="I421" s="266"/>
    </row>
    <row r="422" spans="1:9">
      <c r="A422" s="266"/>
      <c r="B422" s="266"/>
      <c r="E422" s="270"/>
      <c r="F422" s="266"/>
      <c r="I422" s="266"/>
    </row>
    <row r="423" spans="1:9">
      <c r="A423" s="266"/>
      <c r="B423" s="266"/>
      <c r="E423" s="270"/>
      <c r="F423" s="266"/>
      <c r="I423" s="266"/>
    </row>
    <row r="424" spans="1:9">
      <c r="A424" s="266"/>
      <c r="B424" s="266"/>
      <c r="E424" s="270"/>
      <c r="F424" s="266"/>
      <c r="I424" s="266"/>
    </row>
    <row r="425" spans="1:9">
      <c r="A425" s="266"/>
      <c r="B425" s="266"/>
      <c r="E425" s="270"/>
      <c r="F425" s="266"/>
      <c r="I425" s="266"/>
    </row>
    <row r="426" spans="1:9">
      <c r="A426" s="266"/>
      <c r="B426" s="266"/>
      <c r="E426" s="270"/>
      <c r="F426" s="266"/>
      <c r="I426" s="266"/>
    </row>
    <row r="427" spans="1:9">
      <c r="A427" s="266"/>
      <c r="B427" s="266"/>
      <c r="E427" s="270"/>
      <c r="F427" s="266"/>
      <c r="I427" s="266"/>
    </row>
    <row r="428" spans="1:9">
      <c r="A428" s="266"/>
      <c r="B428" s="266"/>
      <c r="E428" s="270"/>
      <c r="F428" s="266"/>
      <c r="I428" s="266"/>
    </row>
    <row r="429" spans="1:9">
      <c r="A429" s="266"/>
      <c r="B429" s="266"/>
      <c r="E429" s="270"/>
      <c r="F429" s="266"/>
      <c r="I429" s="266"/>
    </row>
    <row r="430" spans="1:9">
      <c r="A430" s="266"/>
      <c r="B430" s="266"/>
      <c r="E430" s="270"/>
      <c r="F430" s="266"/>
      <c r="I430" s="266"/>
    </row>
    <row r="431" spans="1:9">
      <c r="A431" s="266"/>
      <c r="B431" s="266"/>
      <c r="E431" s="270"/>
      <c r="F431" s="266"/>
      <c r="I431" s="266"/>
    </row>
    <row r="432" spans="1:9">
      <c r="A432" s="266"/>
      <c r="B432" s="266"/>
      <c r="E432" s="270"/>
      <c r="F432" s="266"/>
      <c r="I432" s="266"/>
    </row>
    <row r="433" spans="1:9">
      <c r="A433" s="266"/>
      <c r="B433" s="266"/>
      <c r="E433" s="270"/>
      <c r="F433" s="266"/>
      <c r="I433" s="266"/>
    </row>
    <row r="434" spans="1:9">
      <c r="A434" s="266"/>
      <c r="B434" s="266"/>
      <c r="E434" s="270"/>
      <c r="F434" s="266"/>
      <c r="I434" s="266"/>
    </row>
    <row r="435" spans="1:9">
      <c r="A435" s="266"/>
      <c r="B435" s="266"/>
      <c r="E435" s="270"/>
      <c r="F435" s="266"/>
      <c r="I435" s="266"/>
    </row>
    <row r="436" spans="1:9">
      <c r="A436" s="266"/>
      <c r="B436" s="266"/>
      <c r="E436" s="270"/>
      <c r="F436" s="266"/>
      <c r="I436" s="266"/>
    </row>
    <row r="437" spans="1:9">
      <c r="A437" s="266"/>
      <c r="B437" s="266"/>
      <c r="E437" s="270"/>
      <c r="F437" s="266"/>
      <c r="I437" s="266"/>
    </row>
    <row r="438" spans="1:9">
      <c r="A438" s="266"/>
      <c r="B438" s="266"/>
      <c r="E438" s="270"/>
      <c r="F438" s="266"/>
      <c r="I438" s="266"/>
    </row>
    <row r="439" spans="1:9">
      <c r="A439" s="266"/>
      <c r="B439" s="266"/>
      <c r="E439" s="270"/>
      <c r="F439" s="266"/>
      <c r="I439" s="266"/>
    </row>
    <row r="440" spans="1:9">
      <c r="A440" s="266"/>
      <c r="B440" s="266"/>
      <c r="E440" s="270"/>
      <c r="F440" s="266"/>
      <c r="I440" s="266"/>
    </row>
    <row r="441" spans="1:9">
      <c r="A441" s="266"/>
      <c r="B441" s="266"/>
      <c r="E441" s="270"/>
      <c r="F441" s="266"/>
      <c r="I441" s="266"/>
    </row>
    <row r="442" spans="1:9">
      <c r="A442" s="266"/>
      <c r="B442" s="266"/>
      <c r="E442" s="270"/>
      <c r="F442" s="266"/>
      <c r="I442" s="266"/>
    </row>
    <row r="443" spans="1:9">
      <c r="A443" s="266"/>
      <c r="B443" s="266"/>
      <c r="E443" s="270"/>
      <c r="F443" s="266"/>
      <c r="I443" s="266"/>
    </row>
    <row r="444" spans="1:9">
      <c r="A444" s="266"/>
      <c r="B444" s="266"/>
      <c r="E444" s="270"/>
      <c r="F444" s="266"/>
      <c r="I444" s="266"/>
    </row>
    <row r="445" spans="1:9">
      <c r="A445" s="266"/>
      <c r="B445" s="266"/>
      <c r="E445" s="270"/>
      <c r="F445" s="266"/>
      <c r="I445" s="266"/>
    </row>
    <row r="446" spans="1:9">
      <c r="A446" s="266"/>
      <c r="B446" s="266"/>
      <c r="E446" s="270"/>
      <c r="F446" s="266"/>
      <c r="I446" s="266"/>
    </row>
    <row r="447" spans="1:9">
      <c r="A447" s="266"/>
      <c r="B447" s="266"/>
      <c r="E447" s="270"/>
      <c r="F447" s="266"/>
      <c r="I447" s="266"/>
    </row>
    <row r="448" spans="1:9">
      <c r="A448" s="266"/>
      <c r="B448" s="266"/>
      <c r="E448" s="270"/>
      <c r="F448" s="266"/>
      <c r="I448" s="266"/>
    </row>
    <row r="449" spans="1:9">
      <c r="A449" s="266"/>
      <c r="B449" s="266"/>
      <c r="E449" s="270"/>
      <c r="F449" s="266"/>
      <c r="I449" s="266"/>
    </row>
    <row r="450" spans="1:9">
      <c r="A450" s="266"/>
      <c r="B450" s="266"/>
      <c r="E450" s="270"/>
      <c r="F450" s="266"/>
      <c r="I450" s="266"/>
    </row>
    <row r="451" spans="1:9">
      <c r="A451" s="266"/>
      <c r="B451" s="266"/>
      <c r="E451" s="270"/>
      <c r="F451" s="266"/>
      <c r="I451" s="266"/>
    </row>
    <row r="452" spans="1:9">
      <c r="A452" s="266"/>
      <c r="B452" s="266"/>
      <c r="E452" s="270"/>
      <c r="F452" s="266"/>
      <c r="I452" s="266"/>
    </row>
    <row r="453" spans="1:9">
      <c r="A453" s="266"/>
      <c r="B453" s="266"/>
      <c r="E453" s="270"/>
      <c r="F453" s="266"/>
      <c r="I453" s="266"/>
    </row>
    <row r="454" spans="1:9">
      <c r="A454" s="266"/>
      <c r="B454" s="266"/>
      <c r="E454" s="270"/>
      <c r="F454" s="266"/>
      <c r="I454" s="266"/>
    </row>
    <row r="455" spans="1:9">
      <c r="A455" s="266"/>
      <c r="B455" s="266"/>
      <c r="E455" s="270"/>
      <c r="F455" s="266"/>
      <c r="I455" s="266"/>
    </row>
    <row r="456" spans="1:9">
      <c r="A456" s="266"/>
      <c r="B456" s="266"/>
      <c r="E456" s="270"/>
      <c r="F456" s="266"/>
      <c r="I456" s="266"/>
    </row>
    <row r="457" spans="1:9">
      <c r="A457" s="266"/>
      <c r="B457" s="266"/>
      <c r="E457" s="270"/>
      <c r="F457" s="266"/>
      <c r="I457" s="266"/>
    </row>
    <row r="458" spans="1:9">
      <c r="A458" s="266"/>
      <c r="B458" s="266"/>
      <c r="E458" s="270"/>
      <c r="F458" s="266"/>
      <c r="I458" s="266"/>
    </row>
    <row r="459" spans="1:9">
      <c r="A459" s="266"/>
      <c r="B459" s="266"/>
      <c r="E459" s="270"/>
      <c r="F459" s="266"/>
      <c r="I459" s="266"/>
    </row>
    <row r="460" spans="1:9">
      <c r="A460" s="266"/>
      <c r="B460" s="266"/>
      <c r="E460" s="270"/>
      <c r="F460" s="266"/>
      <c r="I460" s="266"/>
    </row>
    <row r="461" spans="1:9">
      <c r="A461" s="266"/>
      <c r="B461" s="266"/>
      <c r="E461" s="270"/>
      <c r="F461" s="266"/>
      <c r="I461" s="266"/>
    </row>
    <row r="462" spans="1:9">
      <c r="A462" s="266"/>
      <c r="B462" s="266"/>
      <c r="E462" s="270"/>
      <c r="F462" s="266"/>
      <c r="I462" s="266"/>
    </row>
    <row r="463" spans="1:9">
      <c r="A463" s="266"/>
      <c r="B463" s="266"/>
      <c r="E463" s="270"/>
      <c r="F463" s="266"/>
      <c r="I463" s="266"/>
    </row>
    <row r="464" spans="1:9">
      <c r="A464" s="266"/>
      <c r="B464" s="266"/>
      <c r="E464" s="270"/>
      <c r="F464" s="266"/>
      <c r="I464" s="266"/>
    </row>
    <row r="465" spans="1:9">
      <c r="A465" s="266"/>
      <c r="B465" s="266"/>
      <c r="E465" s="270"/>
      <c r="F465" s="266"/>
      <c r="I465" s="266"/>
    </row>
    <row r="466" spans="1:9">
      <c r="A466" s="266"/>
      <c r="B466" s="266"/>
      <c r="E466" s="270"/>
      <c r="F466" s="266"/>
      <c r="I466" s="266"/>
    </row>
    <row r="467" spans="1:9">
      <c r="A467" s="266"/>
      <c r="B467" s="266"/>
      <c r="E467" s="270"/>
      <c r="F467" s="266"/>
      <c r="I467" s="266"/>
    </row>
    <row r="468" spans="1:9">
      <c r="A468" s="266"/>
      <c r="B468" s="266"/>
      <c r="E468" s="270"/>
      <c r="F468" s="266"/>
      <c r="I468" s="266"/>
    </row>
    <row r="469" spans="1:9">
      <c r="A469" s="266"/>
      <c r="B469" s="266"/>
      <c r="E469" s="270"/>
      <c r="F469" s="266"/>
      <c r="I469" s="266"/>
    </row>
    <row r="470" spans="1:9">
      <c r="A470" s="266"/>
      <c r="B470" s="266"/>
      <c r="E470" s="270"/>
      <c r="F470" s="266"/>
      <c r="I470" s="266"/>
    </row>
    <row r="471" spans="1:9">
      <c r="A471" s="266"/>
      <c r="B471" s="266"/>
      <c r="E471" s="270"/>
      <c r="F471" s="266"/>
      <c r="I471" s="266"/>
    </row>
    <row r="472" spans="1:9">
      <c r="A472" s="266"/>
      <c r="B472" s="266"/>
      <c r="E472" s="270"/>
      <c r="F472" s="266"/>
      <c r="I472" s="266"/>
    </row>
    <row r="473" spans="1:9">
      <c r="A473" s="266"/>
      <c r="B473" s="266"/>
      <c r="E473" s="270"/>
      <c r="F473" s="266"/>
      <c r="I473" s="266"/>
    </row>
    <row r="474" spans="1:9">
      <c r="A474" s="266"/>
      <c r="B474" s="266"/>
      <c r="E474" s="270"/>
      <c r="F474" s="266"/>
      <c r="I474" s="266"/>
    </row>
    <row r="475" spans="1:9">
      <c r="A475" s="266"/>
      <c r="B475" s="266"/>
      <c r="E475" s="270"/>
      <c r="F475" s="266"/>
      <c r="I475" s="266"/>
    </row>
    <row r="476" spans="1:9">
      <c r="A476" s="266"/>
      <c r="B476" s="266"/>
      <c r="E476" s="270"/>
      <c r="F476" s="266"/>
      <c r="I476" s="266"/>
    </row>
    <row r="477" spans="1:9">
      <c r="A477" s="266"/>
      <c r="B477" s="266"/>
      <c r="E477" s="270"/>
      <c r="F477" s="266"/>
      <c r="I477" s="266"/>
    </row>
    <row r="478" spans="1:9">
      <c r="A478" s="266"/>
      <c r="B478" s="266"/>
      <c r="E478" s="270"/>
      <c r="F478" s="266"/>
      <c r="I478" s="266"/>
    </row>
    <row r="479" spans="1:9">
      <c r="A479" s="266"/>
      <c r="B479" s="266"/>
      <c r="E479" s="270"/>
      <c r="F479" s="266"/>
      <c r="I479" s="266"/>
    </row>
    <row r="480" spans="1:9">
      <c r="A480" s="266"/>
      <c r="B480" s="266"/>
      <c r="E480" s="270"/>
      <c r="F480" s="266"/>
      <c r="I480" s="266"/>
    </row>
    <row r="481" spans="1:9">
      <c r="A481" s="266"/>
      <c r="B481" s="266"/>
      <c r="E481" s="270"/>
      <c r="F481" s="266"/>
      <c r="I481" s="266"/>
    </row>
    <row r="482" spans="1:9">
      <c r="A482" s="266"/>
      <c r="B482" s="266"/>
      <c r="E482" s="270"/>
      <c r="F482" s="266"/>
      <c r="I482" s="266"/>
    </row>
    <row r="483" spans="1:9">
      <c r="A483" s="266"/>
      <c r="B483" s="266"/>
      <c r="E483" s="270"/>
      <c r="F483" s="266"/>
      <c r="I483" s="266"/>
    </row>
    <row r="484" spans="1:9">
      <c r="A484" s="266"/>
      <c r="B484" s="266"/>
      <c r="E484" s="270"/>
      <c r="F484" s="266"/>
      <c r="I484" s="266"/>
    </row>
    <row r="485" spans="1:9">
      <c r="A485" s="266"/>
      <c r="B485" s="266"/>
      <c r="E485" s="270"/>
      <c r="F485" s="266"/>
      <c r="I485" s="266"/>
    </row>
    <row r="486" spans="1:9">
      <c r="A486" s="266"/>
      <c r="B486" s="266"/>
      <c r="E486" s="270"/>
      <c r="F486" s="266"/>
      <c r="I486" s="266"/>
    </row>
    <row r="487" spans="1:9">
      <c r="A487" s="266"/>
      <c r="B487" s="266"/>
      <c r="E487" s="270"/>
      <c r="F487" s="266"/>
      <c r="I487" s="266"/>
    </row>
    <row r="488" spans="1:9">
      <c r="A488" s="266"/>
      <c r="B488" s="266"/>
      <c r="E488" s="270"/>
      <c r="F488" s="266"/>
      <c r="I488" s="266"/>
    </row>
    <row r="489" spans="1:9">
      <c r="A489" s="266"/>
      <c r="B489" s="266"/>
      <c r="E489" s="270"/>
      <c r="F489" s="266"/>
      <c r="I489" s="266"/>
    </row>
    <row r="490" spans="1:9">
      <c r="A490" s="266"/>
      <c r="B490" s="266"/>
      <c r="E490" s="270"/>
      <c r="F490" s="266"/>
      <c r="I490" s="266"/>
    </row>
    <row r="491" spans="1:9">
      <c r="A491" s="266"/>
      <c r="B491" s="266"/>
      <c r="E491" s="270"/>
      <c r="F491" s="266"/>
      <c r="I491" s="266"/>
    </row>
    <row r="492" spans="1:9">
      <c r="A492" s="266"/>
      <c r="B492" s="266"/>
      <c r="E492" s="270"/>
      <c r="F492" s="266"/>
      <c r="I492" s="266"/>
    </row>
    <row r="493" spans="1:9">
      <c r="A493" s="266"/>
      <c r="B493" s="266"/>
      <c r="E493" s="270"/>
      <c r="F493" s="266"/>
      <c r="I493" s="266"/>
    </row>
    <row r="494" spans="1:9">
      <c r="A494" s="266"/>
      <c r="B494" s="266"/>
      <c r="E494" s="270"/>
      <c r="F494" s="266"/>
      <c r="I494" s="266"/>
    </row>
    <row r="495" spans="1:9">
      <c r="A495" s="266"/>
      <c r="B495" s="266"/>
      <c r="E495" s="270"/>
      <c r="F495" s="266"/>
      <c r="I495" s="266"/>
    </row>
    <row r="496" spans="1:9">
      <c r="A496" s="266"/>
      <c r="B496" s="266"/>
      <c r="E496" s="270"/>
      <c r="F496" s="266"/>
      <c r="I496" s="266"/>
    </row>
    <row r="497" spans="1:9">
      <c r="A497" s="266"/>
      <c r="B497" s="266"/>
      <c r="E497" s="270"/>
      <c r="F497" s="266"/>
      <c r="I497" s="266"/>
    </row>
    <row r="498" spans="1:9">
      <c r="A498" s="266"/>
      <c r="B498" s="266"/>
      <c r="E498" s="270"/>
      <c r="F498" s="266"/>
      <c r="I498" s="266"/>
    </row>
    <row r="499" spans="1:9">
      <c r="A499" s="266"/>
      <c r="B499" s="266"/>
      <c r="E499" s="270"/>
      <c r="F499" s="266"/>
      <c r="I499" s="266"/>
    </row>
    <row r="500" spans="1:9">
      <c r="A500" s="266"/>
      <c r="B500" s="266"/>
      <c r="E500" s="270"/>
      <c r="F500" s="266"/>
      <c r="I500" s="266"/>
    </row>
    <row r="501" spans="1:9">
      <c r="A501" s="266"/>
      <c r="B501" s="266"/>
      <c r="E501" s="270"/>
      <c r="F501" s="266"/>
      <c r="I501" s="266"/>
    </row>
    <row r="502" spans="1:9">
      <c r="A502" s="266"/>
      <c r="B502" s="266"/>
      <c r="E502" s="270"/>
      <c r="F502" s="266"/>
      <c r="I502" s="266"/>
    </row>
    <row r="503" spans="1:9">
      <c r="A503" s="266"/>
      <c r="B503" s="266"/>
      <c r="E503" s="270"/>
      <c r="F503" s="266"/>
      <c r="I503" s="266"/>
    </row>
    <row r="504" spans="1:9">
      <c r="A504" s="266"/>
      <c r="B504" s="266"/>
      <c r="E504" s="270"/>
      <c r="F504" s="266"/>
      <c r="I504" s="266"/>
    </row>
    <row r="505" spans="1:9">
      <c r="A505" s="266"/>
      <c r="B505" s="266"/>
      <c r="E505" s="270"/>
      <c r="F505" s="266"/>
      <c r="I505" s="266"/>
    </row>
    <row r="506" spans="1:9">
      <c r="A506" s="266"/>
      <c r="B506" s="266"/>
      <c r="E506" s="270"/>
      <c r="F506" s="266"/>
      <c r="I506" s="266"/>
    </row>
    <row r="507" spans="1:9">
      <c r="A507" s="266"/>
      <c r="B507" s="266"/>
      <c r="E507" s="270"/>
      <c r="F507" s="266"/>
      <c r="I507" s="266"/>
    </row>
    <row r="508" spans="1:9">
      <c r="A508" s="266"/>
      <c r="B508" s="266"/>
      <c r="E508" s="270"/>
      <c r="F508" s="266"/>
      <c r="I508" s="266"/>
    </row>
    <row r="509" spans="1:9">
      <c r="A509" s="266"/>
      <c r="B509" s="266"/>
      <c r="E509" s="270"/>
      <c r="F509" s="266"/>
      <c r="I509" s="266"/>
    </row>
    <row r="510" spans="1:9">
      <c r="A510" s="266"/>
      <c r="B510" s="266"/>
      <c r="E510" s="270"/>
      <c r="F510" s="266"/>
      <c r="I510" s="266"/>
    </row>
    <row r="511" spans="1:9">
      <c r="A511" s="266"/>
      <c r="B511" s="266"/>
      <c r="E511" s="270"/>
      <c r="F511" s="266"/>
      <c r="I511" s="266"/>
    </row>
    <row r="512" spans="1:9">
      <c r="A512" s="266"/>
      <c r="B512" s="266"/>
      <c r="E512" s="270"/>
      <c r="F512" s="266"/>
      <c r="I512" s="266"/>
    </row>
    <row r="513" spans="1:9">
      <c r="A513" s="266"/>
      <c r="B513" s="266"/>
      <c r="E513" s="270"/>
      <c r="F513" s="266"/>
      <c r="I513" s="266"/>
    </row>
    <row r="514" spans="1:9">
      <c r="A514" s="266"/>
      <c r="B514" s="266"/>
      <c r="E514" s="270"/>
      <c r="F514" s="266"/>
      <c r="I514" s="266"/>
    </row>
    <row r="515" spans="1:9">
      <c r="A515" s="266"/>
      <c r="B515" s="266"/>
      <c r="E515" s="270"/>
      <c r="F515" s="266"/>
      <c r="I515" s="266"/>
    </row>
    <row r="516" spans="1:9">
      <c r="A516" s="266"/>
      <c r="B516" s="266"/>
      <c r="E516" s="270"/>
      <c r="F516" s="266"/>
      <c r="I516" s="266"/>
    </row>
    <row r="517" spans="1:9">
      <c r="A517" s="266"/>
      <c r="B517" s="266"/>
      <c r="E517" s="270"/>
      <c r="F517" s="266"/>
      <c r="I517" s="266"/>
    </row>
    <row r="518" spans="1:9">
      <c r="A518" s="266"/>
      <c r="B518" s="266"/>
      <c r="E518" s="270"/>
      <c r="F518" s="266"/>
      <c r="I518" s="266"/>
    </row>
    <row r="519" spans="1:9">
      <c r="A519" s="266"/>
      <c r="B519" s="266"/>
      <c r="E519" s="270"/>
      <c r="F519" s="266"/>
      <c r="I519" s="266"/>
    </row>
    <row r="520" spans="1:9">
      <c r="A520" s="266"/>
      <c r="B520" s="266"/>
      <c r="E520" s="270"/>
      <c r="F520" s="266"/>
      <c r="I520" s="266"/>
    </row>
    <row r="521" spans="1:9">
      <c r="A521" s="266"/>
      <c r="B521" s="266"/>
      <c r="E521" s="270"/>
      <c r="F521" s="266"/>
      <c r="I521" s="266"/>
    </row>
    <row r="522" spans="1:9">
      <c r="A522" s="266"/>
      <c r="B522" s="266"/>
      <c r="E522" s="270"/>
      <c r="F522" s="266"/>
      <c r="I522" s="266"/>
    </row>
    <row r="523" spans="1:9">
      <c r="A523" s="266"/>
      <c r="B523" s="266"/>
      <c r="E523" s="270"/>
      <c r="F523" s="266"/>
      <c r="I523" s="266"/>
    </row>
    <row r="524" spans="1:9">
      <c r="A524" s="266"/>
      <c r="B524" s="266"/>
      <c r="E524" s="270"/>
      <c r="F524" s="266"/>
      <c r="I524" s="266"/>
    </row>
    <row r="525" spans="1:9">
      <c r="A525" s="266"/>
      <c r="B525" s="266"/>
      <c r="E525" s="270"/>
      <c r="F525" s="266"/>
      <c r="I525" s="266"/>
    </row>
    <row r="526" spans="1:9">
      <c r="A526" s="266"/>
      <c r="B526" s="266"/>
      <c r="E526" s="270"/>
      <c r="F526" s="266"/>
      <c r="I526" s="266"/>
    </row>
    <row r="527" spans="1:9">
      <c r="A527" s="266"/>
      <c r="B527" s="266"/>
      <c r="E527" s="270"/>
      <c r="F527" s="266"/>
      <c r="I527" s="266"/>
    </row>
    <row r="528" spans="1:9">
      <c r="A528" s="266"/>
      <c r="B528" s="266"/>
      <c r="E528" s="270"/>
      <c r="F528" s="266"/>
      <c r="I528" s="266"/>
    </row>
    <row r="529" spans="1:9">
      <c r="A529" s="266"/>
      <c r="B529" s="266"/>
      <c r="E529" s="270"/>
      <c r="F529" s="266"/>
      <c r="I529" s="266"/>
    </row>
    <row r="530" spans="1:9">
      <c r="A530" s="266"/>
      <c r="B530" s="266"/>
      <c r="E530" s="270"/>
      <c r="F530" s="266"/>
      <c r="I530" s="266"/>
    </row>
    <row r="531" spans="1:9">
      <c r="A531" s="266"/>
      <c r="B531" s="266"/>
      <c r="E531" s="270"/>
      <c r="F531" s="266"/>
      <c r="I531" s="266"/>
    </row>
    <row r="532" spans="1:9">
      <c r="A532" s="266"/>
      <c r="B532" s="266"/>
      <c r="E532" s="270"/>
      <c r="F532" s="266"/>
      <c r="I532" s="266"/>
    </row>
    <row r="533" spans="1:9">
      <c r="A533" s="266"/>
      <c r="B533" s="266"/>
      <c r="E533" s="270"/>
      <c r="F533" s="266"/>
      <c r="I533" s="266"/>
    </row>
    <row r="534" spans="1:9">
      <c r="A534" s="266"/>
      <c r="B534" s="266"/>
      <c r="E534" s="270"/>
      <c r="F534" s="266"/>
      <c r="I534" s="266"/>
    </row>
    <row r="535" spans="1:9">
      <c r="A535" s="266"/>
      <c r="B535" s="266"/>
      <c r="E535" s="270"/>
      <c r="F535" s="266"/>
      <c r="I535" s="266"/>
    </row>
    <row r="536" spans="1:9">
      <c r="A536" s="266"/>
      <c r="B536" s="266"/>
      <c r="E536" s="270"/>
      <c r="F536" s="266"/>
      <c r="I536" s="266"/>
    </row>
    <row r="537" spans="1:9">
      <c r="A537" s="266"/>
      <c r="B537" s="266"/>
      <c r="E537" s="270"/>
      <c r="F537" s="266"/>
      <c r="I537" s="266"/>
    </row>
    <row r="538" spans="1:9">
      <c r="A538" s="266"/>
      <c r="B538" s="266"/>
      <c r="E538" s="270"/>
      <c r="F538" s="266"/>
      <c r="I538" s="266"/>
    </row>
    <row r="539" spans="1:9">
      <c r="A539" s="266"/>
      <c r="B539" s="266"/>
      <c r="E539" s="270"/>
      <c r="F539" s="266"/>
      <c r="I539" s="266"/>
    </row>
    <row r="540" spans="1:9">
      <c r="A540" s="266"/>
      <c r="B540" s="266"/>
      <c r="E540" s="270"/>
      <c r="F540" s="266"/>
      <c r="I540" s="266"/>
    </row>
    <row r="541" spans="1:9">
      <c r="A541" s="266"/>
      <c r="B541" s="266"/>
      <c r="E541" s="270"/>
      <c r="F541" s="266"/>
      <c r="I541" s="266"/>
    </row>
    <row r="542" spans="1:9">
      <c r="A542" s="266"/>
      <c r="B542" s="266"/>
      <c r="E542" s="270"/>
      <c r="F542" s="266"/>
      <c r="I542" s="266"/>
    </row>
    <row r="543" spans="1:9">
      <c r="A543" s="266"/>
      <c r="B543" s="266"/>
      <c r="E543" s="270"/>
      <c r="F543" s="266"/>
      <c r="I543" s="266"/>
    </row>
    <row r="544" spans="1:9">
      <c r="A544" s="266"/>
      <c r="B544" s="266"/>
      <c r="E544" s="270"/>
      <c r="F544" s="266"/>
      <c r="I544" s="266"/>
    </row>
    <row r="545" spans="1:9">
      <c r="A545" s="266"/>
      <c r="B545" s="266"/>
      <c r="E545" s="270"/>
      <c r="F545" s="266"/>
      <c r="I545" s="266"/>
    </row>
    <row r="546" spans="1:9">
      <c r="A546" s="266"/>
      <c r="B546" s="266"/>
      <c r="E546" s="270"/>
      <c r="F546" s="266"/>
      <c r="I546" s="266"/>
    </row>
    <row r="547" spans="1:9">
      <c r="A547" s="266"/>
      <c r="B547" s="266"/>
      <c r="E547" s="270"/>
      <c r="F547" s="266"/>
      <c r="I547" s="266"/>
    </row>
    <row r="548" spans="1:9">
      <c r="A548" s="266"/>
      <c r="B548" s="266"/>
      <c r="E548" s="270"/>
      <c r="F548" s="266"/>
      <c r="I548" s="266"/>
    </row>
    <row r="549" spans="1:9">
      <c r="A549" s="266"/>
      <c r="B549" s="266"/>
      <c r="E549" s="270"/>
      <c r="F549" s="266"/>
      <c r="I549" s="266"/>
    </row>
    <row r="550" spans="1:9">
      <c r="A550" s="266"/>
      <c r="B550" s="266"/>
      <c r="E550" s="270"/>
      <c r="F550" s="266"/>
      <c r="I550" s="266"/>
    </row>
    <row r="551" spans="1:9">
      <c r="A551" s="266"/>
      <c r="B551" s="266"/>
      <c r="E551" s="270"/>
      <c r="F551" s="266"/>
      <c r="I551" s="266"/>
    </row>
    <row r="552" spans="1:9">
      <c r="A552" s="266"/>
      <c r="B552" s="266"/>
      <c r="E552" s="270"/>
      <c r="F552" s="266"/>
      <c r="I552" s="266"/>
    </row>
    <row r="553" spans="1:9">
      <c r="A553" s="266"/>
      <c r="B553" s="266"/>
      <c r="E553" s="270"/>
      <c r="F553" s="266"/>
      <c r="I553" s="266"/>
    </row>
    <row r="554" spans="1:9">
      <c r="A554" s="266"/>
      <c r="B554" s="266"/>
      <c r="E554" s="270"/>
      <c r="F554" s="266"/>
      <c r="I554" s="266"/>
    </row>
    <row r="555" spans="1:9">
      <c r="A555" s="266"/>
      <c r="B555" s="266"/>
      <c r="E555" s="270"/>
      <c r="F555" s="266"/>
      <c r="I555" s="266"/>
    </row>
    <row r="556" spans="1:9">
      <c r="A556" s="266"/>
      <c r="B556" s="266"/>
      <c r="E556" s="270"/>
      <c r="F556" s="266"/>
      <c r="I556" s="266"/>
    </row>
    <row r="557" spans="1:9">
      <c r="A557" s="266"/>
      <c r="B557" s="266"/>
      <c r="E557" s="270"/>
      <c r="F557" s="266"/>
      <c r="I557" s="266"/>
    </row>
    <row r="558" spans="1:9">
      <c r="A558" s="266"/>
      <c r="B558" s="266"/>
      <c r="E558" s="270"/>
      <c r="F558" s="266"/>
      <c r="I558" s="266"/>
    </row>
    <row r="559" spans="1:9">
      <c r="A559" s="266"/>
      <c r="B559" s="266"/>
      <c r="E559" s="270"/>
      <c r="F559" s="266"/>
      <c r="I559" s="266"/>
    </row>
    <row r="560" spans="1:9">
      <c r="A560" s="266"/>
      <c r="B560" s="266"/>
      <c r="E560" s="270"/>
      <c r="F560" s="266"/>
      <c r="I560" s="266"/>
    </row>
    <row r="561" spans="1:9">
      <c r="A561" s="266"/>
      <c r="B561" s="266"/>
      <c r="E561" s="270"/>
      <c r="F561" s="266"/>
      <c r="I561" s="266"/>
    </row>
    <row r="562" spans="1:9">
      <c r="A562" s="266"/>
      <c r="B562" s="266"/>
      <c r="E562" s="270"/>
      <c r="F562" s="266"/>
      <c r="I562" s="266"/>
    </row>
    <row r="563" spans="1:9">
      <c r="A563" s="266"/>
      <c r="B563" s="266"/>
      <c r="E563" s="270"/>
      <c r="F563" s="266"/>
      <c r="I563" s="266"/>
    </row>
    <row r="564" spans="1:9">
      <c r="A564" s="266"/>
      <c r="B564" s="266"/>
      <c r="E564" s="270"/>
      <c r="F564" s="266"/>
      <c r="I564" s="266"/>
    </row>
    <row r="565" spans="1:9">
      <c r="A565" s="266"/>
      <c r="B565" s="266"/>
      <c r="E565" s="270"/>
      <c r="F565" s="266"/>
      <c r="I565" s="266"/>
    </row>
    <row r="566" spans="1:9">
      <c r="A566" s="266"/>
      <c r="B566" s="266"/>
      <c r="E566" s="270"/>
      <c r="F566" s="266"/>
      <c r="I566" s="266"/>
    </row>
    <row r="567" spans="1:9">
      <c r="A567" s="266"/>
      <c r="B567" s="266"/>
      <c r="E567" s="270"/>
      <c r="F567" s="266"/>
      <c r="I567" s="266"/>
    </row>
    <row r="568" spans="1:9">
      <c r="A568" s="266"/>
      <c r="B568" s="266"/>
      <c r="E568" s="270"/>
      <c r="F568" s="266"/>
      <c r="I568" s="266"/>
    </row>
    <row r="569" spans="1:9">
      <c r="A569" s="266"/>
      <c r="B569" s="266"/>
      <c r="E569" s="270"/>
      <c r="F569" s="266"/>
      <c r="I569" s="266"/>
    </row>
    <row r="570" spans="1:9">
      <c r="A570" s="266"/>
      <c r="B570" s="266"/>
      <c r="E570" s="270"/>
      <c r="F570" s="266"/>
      <c r="I570" s="266"/>
    </row>
    <row r="571" spans="1:9">
      <c r="A571" s="266"/>
      <c r="B571" s="266"/>
      <c r="E571" s="270"/>
      <c r="F571" s="266"/>
      <c r="I571" s="266"/>
    </row>
    <row r="572" spans="1:9">
      <c r="A572" s="266"/>
      <c r="B572" s="266"/>
      <c r="E572" s="270"/>
      <c r="F572" s="266"/>
      <c r="I572" s="266"/>
    </row>
    <row r="573" spans="1:9">
      <c r="A573" s="266"/>
      <c r="B573" s="266"/>
      <c r="E573" s="270"/>
      <c r="F573" s="266"/>
      <c r="I573" s="266"/>
    </row>
    <row r="574" spans="1:9">
      <c r="A574" s="266"/>
      <c r="B574" s="266"/>
      <c r="E574" s="270"/>
      <c r="F574" s="266"/>
      <c r="I574" s="266"/>
    </row>
    <row r="575" spans="1:9">
      <c r="A575" s="266"/>
      <c r="B575" s="266"/>
      <c r="E575" s="270"/>
      <c r="F575" s="266"/>
      <c r="I575" s="266"/>
    </row>
    <row r="576" spans="1:9">
      <c r="A576" s="266"/>
      <c r="B576" s="266"/>
      <c r="E576" s="270"/>
      <c r="F576" s="266"/>
      <c r="I576" s="266"/>
    </row>
    <row r="577" spans="1:9">
      <c r="A577" s="266"/>
      <c r="B577" s="266"/>
      <c r="E577" s="270"/>
      <c r="F577" s="266"/>
      <c r="I577" s="266"/>
    </row>
    <row r="578" spans="1:9">
      <c r="A578" s="266"/>
      <c r="B578" s="266"/>
      <c r="E578" s="270"/>
      <c r="F578" s="266"/>
      <c r="I578" s="266"/>
    </row>
    <row r="579" spans="1:9">
      <c r="A579" s="266"/>
      <c r="B579" s="266"/>
      <c r="E579" s="270"/>
      <c r="F579" s="266"/>
      <c r="I579" s="266"/>
    </row>
    <row r="580" spans="1:9">
      <c r="A580" s="266"/>
      <c r="B580" s="266"/>
      <c r="E580" s="270"/>
      <c r="F580" s="266"/>
      <c r="I580" s="266"/>
    </row>
    <row r="581" spans="1:9">
      <c r="A581" s="266"/>
      <c r="B581" s="266"/>
      <c r="E581" s="270"/>
      <c r="F581" s="266"/>
      <c r="I581" s="266"/>
    </row>
    <row r="582" spans="1:9">
      <c r="A582" s="266"/>
      <c r="B582" s="266"/>
      <c r="E582" s="270"/>
      <c r="F582" s="266"/>
      <c r="I582" s="266"/>
    </row>
    <row r="583" spans="1:9">
      <c r="A583" s="266"/>
      <c r="B583" s="266"/>
      <c r="E583" s="270"/>
      <c r="F583" s="266"/>
      <c r="I583" s="266"/>
    </row>
    <row r="584" spans="1:9">
      <c r="A584" s="266"/>
      <c r="B584" s="266"/>
      <c r="E584" s="270"/>
      <c r="F584" s="266"/>
      <c r="I584" s="266"/>
    </row>
    <row r="585" spans="1:9">
      <c r="A585" s="266"/>
      <c r="B585" s="266"/>
      <c r="E585" s="270"/>
      <c r="F585" s="266"/>
      <c r="I585" s="266"/>
    </row>
    <row r="586" spans="1:9">
      <c r="A586" s="266"/>
      <c r="B586" s="266"/>
      <c r="E586" s="270"/>
      <c r="F586" s="266"/>
      <c r="I586" s="266"/>
    </row>
    <row r="587" spans="1:9">
      <c r="A587" s="266"/>
      <c r="B587" s="266"/>
      <c r="E587" s="270"/>
      <c r="F587" s="266"/>
      <c r="I587" s="266"/>
    </row>
    <row r="588" spans="1:9">
      <c r="A588" s="266"/>
      <c r="B588" s="266"/>
      <c r="E588" s="270"/>
      <c r="F588" s="266"/>
      <c r="I588" s="266"/>
    </row>
    <row r="589" spans="1:9">
      <c r="A589" s="266"/>
      <c r="B589" s="266"/>
      <c r="E589" s="270"/>
      <c r="F589" s="266"/>
      <c r="I589" s="266"/>
    </row>
    <row r="590" spans="1:9">
      <c r="A590" s="266"/>
      <c r="B590" s="266"/>
      <c r="E590" s="270"/>
      <c r="F590" s="266"/>
      <c r="I590" s="266"/>
    </row>
    <row r="591" spans="1:9">
      <c r="A591" s="266"/>
      <c r="B591" s="266"/>
      <c r="E591" s="270"/>
      <c r="F591" s="266"/>
      <c r="I591" s="266"/>
    </row>
    <row r="592" spans="1:9">
      <c r="A592" s="266"/>
      <c r="B592" s="266"/>
      <c r="E592" s="270"/>
      <c r="F592" s="266"/>
      <c r="I592" s="266"/>
    </row>
    <row r="593" spans="1:9">
      <c r="A593" s="266"/>
      <c r="B593" s="266"/>
      <c r="E593" s="270"/>
      <c r="F593" s="266"/>
      <c r="I593" s="266"/>
    </row>
    <row r="594" spans="1:9">
      <c r="A594" s="266"/>
      <c r="B594" s="266"/>
      <c r="E594" s="270"/>
      <c r="F594" s="266"/>
      <c r="I594" s="266"/>
    </row>
    <row r="595" spans="1:9">
      <c r="A595" s="266"/>
      <c r="B595" s="266"/>
      <c r="E595" s="270"/>
      <c r="F595" s="266"/>
      <c r="I595" s="266"/>
    </row>
    <row r="596" spans="1:9">
      <c r="A596" s="266"/>
      <c r="B596" s="266"/>
      <c r="E596" s="270"/>
      <c r="F596" s="266"/>
      <c r="I596" s="266"/>
    </row>
    <row r="597" spans="1:9">
      <c r="A597" s="266"/>
      <c r="B597" s="266"/>
      <c r="E597" s="270"/>
      <c r="F597" s="266"/>
      <c r="I597" s="266"/>
    </row>
    <row r="598" spans="1:9">
      <c r="A598" s="266"/>
      <c r="B598" s="266"/>
      <c r="E598" s="270"/>
      <c r="F598" s="266"/>
      <c r="I598" s="266"/>
    </row>
    <row r="599" spans="1:9">
      <c r="A599" s="266"/>
      <c r="B599" s="266"/>
      <c r="E599" s="270"/>
      <c r="F599" s="266"/>
      <c r="I599" s="266"/>
    </row>
    <row r="600" spans="1:9">
      <c r="A600" s="266"/>
      <c r="B600" s="266"/>
      <c r="E600" s="270"/>
      <c r="F600" s="266"/>
      <c r="I600" s="266"/>
    </row>
    <row r="601" spans="1:9">
      <c r="A601" s="266"/>
      <c r="B601" s="266"/>
      <c r="E601" s="270"/>
      <c r="F601" s="266"/>
      <c r="I601" s="266"/>
    </row>
    <row r="602" spans="1:9">
      <c r="A602" s="266"/>
      <c r="B602" s="266"/>
      <c r="E602" s="270"/>
      <c r="F602" s="266"/>
      <c r="I602" s="266"/>
    </row>
    <row r="603" spans="1:9">
      <c r="A603" s="266"/>
      <c r="B603" s="266"/>
      <c r="E603" s="270"/>
      <c r="F603" s="266"/>
      <c r="I603" s="266"/>
    </row>
    <row r="604" spans="1:9">
      <c r="A604" s="266"/>
      <c r="B604" s="266"/>
      <c r="E604" s="270"/>
      <c r="F604" s="266"/>
      <c r="I604" s="266"/>
    </row>
    <row r="605" spans="1:9">
      <c r="A605" s="266"/>
      <c r="B605" s="266"/>
      <c r="E605" s="270"/>
      <c r="F605" s="266"/>
      <c r="I605" s="266"/>
    </row>
    <row r="606" spans="1:9">
      <c r="A606" s="266"/>
      <c r="B606" s="266"/>
      <c r="E606" s="270"/>
      <c r="F606" s="266"/>
      <c r="I606" s="266"/>
    </row>
    <row r="607" spans="1:9">
      <c r="A607" s="266"/>
      <c r="B607" s="266"/>
      <c r="E607" s="270"/>
      <c r="F607" s="266"/>
      <c r="I607" s="266"/>
    </row>
    <row r="608" spans="1:9">
      <c r="A608" s="266"/>
      <c r="B608" s="266"/>
      <c r="E608" s="270"/>
      <c r="F608" s="266"/>
      <c r="I608" s="266"/>
    </row>
    <row r="609" spans="1:9">
      <c r="A609" s="266"/>
      <c r="B609" s="266"/>
      <c r="E609" s="270"/>
      <c r="F609" s="266"/>
      <c r="I609" s="266"/>
    </row>
    <row r="610" spans="1:9">
      <c r="A610" s="266"/>
      <c r="B610" s="266"/>
      <c r="E610" s="270"/>
      <c r="F610" s="266"/>
      <c r="I610" s="266"/>
    </row>
    <row r="611" spans="1:9">
      <c r="A611" s="266"/>
      <c r="B611" s="266"/>
      <c r="E611" s="270"/>
      <c r="F611" s="266"/>
      <c r="I611" s="266"/>
    </row>
    <row r="612" spans="1:9">
      <c r="A612" s="266"/>
      <c r="B612" s="266"/>
      <c r="E612" s="270"/>
      <c r="F612" s="266"/>
      <c r="I612" s="266"/>
    </row>
    <row r="613" spans="1:9">
      <c r="A613" s="266"/>
      <c r="B613" s="266"/>
      <c r="E613" s="270"/>
      <c r="F613" s="266"/>
      <c r="I613" s="266"/>
    </row>
    <row r="614" spans="1:9">
      <c r="A614" s="266"/>
      <c r="B614" s="266"/>
      <c r="E614" s="270"/>
      <c r="F614" s="266"/>
      <c r="I614" s="266"/>
    </row>
    <row r="615" spans="1:9">
      <c r="A615" s="266"/>
      <c r="B615" s="266"/>
      <c r="E615" s="270"/>
      <c r="F615" s="266"/>
      <c r="I615" s="266"/>
    </row>
    <row r="616" spans="1:9">
      <c r="A616" s="266"/>
      <c r="B616" s="266"/>
      <c r="E616" s="270"/>
      <c r="F616" s="266"/>
      <c r="I616" s="266"/>
    </row>
    <row r="617" spans="1:9">
      <c r="A617" s="266"/>
      <c r="B617" s="266"/>
      <c r="E617" s="270"/>
      <c r="F617" s="266"/>
      <c r="I617" s="266"/>
    </row>
    <row r="618" spans="1:9">
      <c r="A618" s="266"/>
      <c r="B618" s="266"/>
      <c r="E618" s="270"/>
      <c r="F618" s="266"/>
      <c r="I618" s="266"/>
    </row>
    <row r="619" spans="1:9">
      <c r="A619" s="266"/>
      <c r="B619" s="266"/>
      <c r="E619" s="270"/>
      <c r="F619" s="266"/>
      <c r="I619" s="266"/>
    </row>
    <row r="620" spans="1:9">
      <c r="A620" s="266"/>
      <c r="B620" s="266"/>
      <c r="E620" s="270"/>
      <c r="F620" s="266"/>
      <c r="I620" s="266"/>
    </row>
    <row r="621" spans="1:9">
      <c r="A621" s="266"/>
      <c r="B621" s="266"/>
      <c r="E621" s="270"/>
      <c r="F621" s="266"/>
      <c r="I621" s="266"/>
    </row>
    <row r="622" spans="1:9">
      <c r="A622" s="266"/>
      <c r="B622" s="266"/>
      <c r="E622" s="270"/>
      <c r="F622" s="266"/>
      <c r="I622" s="266"/>
    </row>
    <row r="623" spans="1:9">
      <c r="A623" s="266"/>
      <c r="B623" s="266"/>
      <c r="E623" s="270"/>
      <c r="F623" s="266"/>
      <c r="I623" s="266"/>
    </row>
    <row r="624" spans="1:9">
      <c r="A624" s="266"/>
      <c r="B624" s="266"/>
      <c r="E624" s="270"/>
      <c r="F624" s="266"/>
      <c r="I624" s="266"/>
    </row>
    <row r="625" spans="1:9">
      <c r="A625" s="266"/>
      <c r="B625" s="266"/>
      <c r="E625" s="270"/>
      <c r="F625" s="266"/>
      <c r="I625" s="266"/>
    </row>
    <row r="626" spans="1:9">
      <c r="A626" s="266"/>
      <c r="B626" s="266"/>
      <c r="E626" s="270"/>
      <c r="F626" s="266"/>
      <c r="I626" s="266"/>
    </row>
    <row r="627" spans="1:9">
      <c r="A627" s="266"/>
      <c r="B627" s="266"/>
      <c r="E627" s="270"/>
      <c r="F627" s="266"/>
      <c r="I627" s="266"/>
    </row>
    <row r="628" spans="1:9">
      <c r="A628" s="266"/>
      <c r="B628" s="266"/>
      <c r="E628" s="270"/>
      <c r="F628" s="266"/>
      <c r="I628" s="266"/>
    </row>
    <row r="629" spans="1:9">
      <c r="A629" s="266"/>
      <c r="B629" s="266"/>
      <c r="E629" s="270"/>
      <c r="F629" s="266"/>
      <c r="I629" s="266"/>
    </row>
    <row r="630" spans="1:9">
      <c r="A630" s="266"/>
      <c r="B630" s="266"/>
      <c r="E630" s="270"/>
      <c r="F630" s="266"/>
      <c r="I630" s="266"/>
    </row>
    <row r="631" spans="1:9">
      <c r="A631" s="266"/>
      <c r="B631" s="266"/>
      <c r="E631" s="270"/>
      <c r="F631" s="266"/>
      <c r="I631" s="266"/>
    </row>
    <row r="632" spans="1:9">
      <c r="A632" s="266"/>
      <c r="B632" s="266"/>
      <c r="E632" s="270"/>
      <c r="F632" s="266"/>
      <c r="I632" s="266"/>
    </row>
    <row r="633" spans="1:9">
      <c r="A633" s="266"/>
      <c r="B633" s="266"/>
      <c r="E633" s="270"/>
      <c r="F633" s="266"/>
      <c r="I633" s="266"/>
    </row>
    <row r="634" spans="1:9">
      <c r="A634" s="266"/>
      <c r="B634" s="266"/>
      <c r="E634" s="270"/>
      <c r="F634" s="266"/>
      <c r="I634" s="266"/>
    </row>
    <row r="635" spans="1:9">
      <c r="A635" s="266"/>
      <c r="B635" s="266"/>
      <c r="E635" s="270"/>
      <c r="F635" s="266"/>
      <c r="I635" s="266"/>
    </row>
    <row r="636" spans="1:9">
      <c r="A636" s="266"/>
      <c r="B636" s="266"/>
      <c r="E636" s="270"/>
      <c r="F636" s="266"/>
      <c r="I636" s="266"/>
    </row>
    <row r="637" spans="1:9">
      <c r="A637" s="266"/>
      <c r="B637" s="266"/>
      <c r="E637" s="270"/>
      <c r="F637" s="266"/>
      <c r="I637" s="266"/>
    </row>
    <row r="638" spans="1:9">
      <c r="A638" s="266"/>
      <c r="B638" s="266"/>
      <c r="E638" s="270"/>
      <c r="F638" s="266"/>
      <c r="I638" s="266"/>
    </row>
    <row r="639" spans="1:9">
      <c r="A639" s="266"/>
      <c r="B639" s="266"/>
      <c r="E639" s="270"/>
      <c r="F639" s="266"/>
      <c r="I639" s="266"/>
    </row>
    <row r="640" spans="1:9">
      <c r="A640" s="266"/>
      <c r="B640" s="266"/>
      <c r="E640" s="270"/>
      <c r="F640" s="266"/>
      <c r="I640" s="266"/>
    </row>
    <row r="641" spans="1:9">
      <c r="A641" s="266"/>
      <c r="B641" s="266"/>
      <c r="E641" s="270"/>
      <c r="F641" s="266"/>
      <c r="I641" s="266"/>
    </row>
    <row r="642" spans="1:9">
      <c r="A642" s="266"/>
      <c r="B642" s="266"/>
      <c r="E642" s="270"/>
      <c r="F642" s="266"/>
      <c r="I642" s="266"/>
    </row>
    <row r="643" spans="1:9">
      <c r="A643" s="266"/>
      <c r="B643" s="266"/>
      <c r="E643" s="270"/>
      <c r="F643" s="266"/>
      <c r="I643" s="266"/>
    </row>
    <row r="644" spans="1:9">
      <c r="A644" s="266"/>
      <c r="B644" s="266"/>
      <c r="E644" s="270"/>
      <c r="F644" s="266"/>
      <c r="I644" s="266"/>
    </row>
    <row r="645" spans="1:9">
      <c r="A645" s="266"/>
      <c r="B645" s="266"/>
      <c r="E645" s="270"/>
      <c r="F645" s="266"/>
      <c r="I645" s="266"/>
    </row>
    <row r="646" spans="1:9">
      <c r="A646" s="266"/>
      <c r="B646" s="266"/>
      <c r="E646" s="270"/>
      <c r="F646" s="266"/>
      <c r="I646" s="266"/>
    </row>
    <row r="647" spans="1:9">
      <c r="A647" s="266"/>
      <c r="B647" s="266"/>
      <c r="E647" s="270"/>
      <c r="F647" s="266"/>
      <c r="I647" s="266"/>
    </row>
    <row r="648" spans="1:9">
      <c r="A648" s="266"/>
      <c r="B648" s="266"/>
      <c r="E648" s="270"/>
      <c r="F648" s="266"/>
      <c r="I648" s="266"/>
    </row>
    <row r="649" spans="1:9">
      <c r="A649" s="266"/>
      <c r="B649" s="266"/>
      <c r="E649" s="270"/>
      <c r="F649" s="266"/>
      <c r="I649" s="266"/>
    </row>
    <row r="650" spans="1:9">
      <c r="A650" s="266"/>
      <c r="B650" s="266"/>
      <c r="E650" s="270"/>
      <c r="F650" s="266"/>
      <c r="I650" s="266"/>
    </row>
    <row r="651" spans="1:9">
      <c r="A651" s="266"/>
      <c r="B651" s="266"/>
      <c r="E651" s="270"/>
      <c r="F651" s="266"/>
      <c r="I651" s="266"/>
    </row>
    <row r="652" spans="1:9">
      <c r="A652" s="266"/>
      <c r="B652" s="266"/>
      <c r="E652" s="270"/>
      <c r="F652" s="266"/>
      <c r="I652" s="266"/>
    </row>
    <row r="653" spans="1:9">
      <c r="A653" s="266"/>
      <c r="B653" s="266"/>
      <c r="E653" s="270"/>
      <c r="F653" s="266"/>
      <c r="I653" s="266"/>
    </row>
    <row r="654" spans="1:9">
      <c r="A654" s="266"/>
      <c r="B654" s="266"/>
      <c r="E654" s="270"/>
      <c r="F654" s="266"/>
      <c r="I654" s="266"/>
    </row>
    <row r="655" spans="1:9">
      <c r="A655" s="266"/>
      <c r="B655" s="266"/>
      <c r="E655" s="270"/>
      <c r="F655" s="266"/>
      <c r="I655" s="266"/>
    </row>
    <row r="656" spans="1:9">
      <c r="A656" s="266"/>
      <c r="B656" s="266"/>
      <c r="E656" s="270"/>
      <c r="F656" s="266"/>
      <c r="I656" s="266"/>
    </row>
    <row r="657" spans="1:9">
      <c r="A657" s="266"/>
      <c r="B657" s="266"/>
      <c r="E657" s="270"/>
      <c r="F657" s="266"/>
      <c r="I657" s="266"/>
    </row>
    <row r="658" spans="1:9">
      <c r="A658" s="266"/>
      <c r="B658" s="266"/>
      <c r="E658" s="270"/>
      <c r="F658" s="266"/>
      <c r="I658" s="266"/>
    </row>
    <row r="659" spans="1:9">
      <c r="A659" s="266"/>
      <c r="B659" s="266"/>
      <c r="E659" s="270"/>
      <c r="F659" s="266"/>
      <c r="I659" s="266"/>
    </row>
    <row r="660" spans="1:9">
      <c r="A660" s="266"/>
      <c r="B660" s="266"/>
      <c r="E660" s="270"/>
      <c r="F660" s="266"/>
      <c r="I660" s="266"/>
    </row>
    <row r="661" spans="1:9">
      <c r="A661" s="266"/>
      <c r="B661" s="266"/>
      <c r="E661" s="270"/>
      <c r="F661" s="266"/>
      <c r="I661" s="266"/>
    </row>
    <row r="662" spans="1:9">
      <c r="A662" s="266"/>
      <c r="B662" s="266"/>
      <c r="E662" s="270"/>
      <c r="F662" s="266"/>
      <c r="I662" s="266"/>
    </row>
    <row r="663" spans="1:9">
      <c r="A663" s="266"/>
      <c r="B663" s="266"/>
      <c r="E663" s="270"/>
      <c r="F663" s="266"/>
      <c r="I663" s="266"/>
    </row>
    <row r="664" spans="1:9">
      <c r="A664" s="266"/>
      <c r="B664" s="266"/>
      <c r="E664" s="270"/>
      <c r="F664" s="266"/>
      <c r="I664" s="266"/>
    </row>
    <row r="665" spans="1:9">
      <c r="A665" s="266"/>
      <c r="B665" s="266"/>
      <c r="E665" s="270"/>
      <c r="F665" s="266"/>
      <c r="I665" s="266"/>
    </row>
    <row r="666" spans="1:9">
      <c r="A666" s="266"/>
      <c r="B666" s="266"/>
      <c r="E666" s="270"/>
      <c r="F666" s="266"/>
      <c r="I666" s="266"/>
    </row>
    <row r="667" spans="1:9">
      <c r="A667" s="266"/>
      <c r="B667" s="266"/>
      <c r="E667" s="270"/>
      <c r="F667" s="266"/>
      <c r="I667" s="266"/>
    </row>
    <row r="668" spans="1:9">
      <c r="A668" s="266"/>
      <c r="B668" s="266"/>
      <c r="E668" s="270"/>
      <c r="F668" s="266"/>
      <c r="I668" s="266"/>
    </row>
    <row r="669" spans="1:9">
      <c r="A669" s="266"/>
      <c r="B669" s="266"/>
      <c r="E669" s="270"/>
      <c r="F669" s="266"/>
      <c r="I669" s="266"/>
    </row>
    <row r="670" spans="1:9">
      <c r="A670" s="266"/>
      <c r="B670" s="266"/>
      <c r="E670" s="270"/>
      <c r="F670" s="266"/>
      <c r="I670" s="266"/>
    </row>
    <row r="671" spans="1:9">
      <c r="A671" s="266"/>
      <c r="B671" s="266"/>
      <c r="E671" s="270"/>
      <c r="F671" s="266"/>
      <c r="I671" s="266"/>
    </row>
    <row r="672" spans="1:9">
      <c r="A672" s="266"/>
      <c r="B672" s="266"/>
      <c r="E672" s="270"/>
      <c r="F672" s="266"/>
      <c r="I672" s="266"/>
    </row>
    <row r="673" spans="1:9">
      <c r="A673" s="266"/>
      <c r="B673" s="266"/>
      <c r="E673" s="270"/>
      <c r="F673" s="266"/>
      <c r="I673" s="266"/>
    </row>
    <row r="674" spans="1:9">
      <c r="A674" s="266"/>
      <c r="B674" s="266"/>
      <c r="E674" s="270"/>
      <c r="F674" s="266"/>
      <c r="I674" s="266"/>
    </row>
    <row r="675" spans="1:9">
      <c r="A675" s="266"/>
      <c r="B675" s="266"/>
      <c r="E675" s="270"/>
      <c r="F675" s="266"/>
      <c r="I675" s="266"/>
    </row>
    <row r="676" spans="1:9">
      <c r="A676" s="266"/>
      <c r="B676" s="266"/>
      <c r="E676" s="270"/>
      <c r="F676" s="266"/>
      <c r="I676" s="266"/>
    </row>
    <row r="677" spans="1:9">
      <c r="A677" s="266"/>
      <c r="B677" s="266"/>
      <c r="E677" s="270"/>
      <c r="F677" s="266"/>
      <c r="I677" s="266"/>
    </row>
    <row r="678" spans="1:9">
      <c r="A678" s="266"/>
      <c r="B678" s="266"/>
      <c r="E678" s="270"/>
      <c r="F678" s="266"/>
      <c r="I678" s="266"/>
    </row>
    <row r="679" spans="1:9">
      <c r="A679" s="266"/>
      <c r="B679" s="266"/>
      <c r="E679" s="270"/>
      <c r="F679" s="266"/>
      <c r="I679" s="266"/>
    </row>
    <row r="680" spans="1:9">
      <c r="A680" s="266"/>
      <c r="B680" s="266"/>
      <c r="E680" s="270"/>
      <c r="F680" s="266"/>
      <c r="I680" s="266"/>
    </row>
    <row r="681" spans="1:9">
      <c r="A681" s="266"/>
      <c r="B681" s="266"/>
      <c r="E681" s="270"/>
      <c r="F681" s="266"/>
      <c r="I681" s="266"/>
    </row>
    <row r="682" spans="1:9">
      <c r="A682" s="266"/>
      <c r="B682" s="266"/>
      <c r="E682" s="270"/>
      <c r="F682" s="266"/>
      <c r="I682" s="266"/>
    </row>
    <row r="683" spans="1:9">
      <c r="A683" s="266"/>
      <c r="B683" s="266"/>
      <c r="E683" s="270"/>
      <c r="F683" s="266"/>
      <c r="I683" s="266"/>
    </row>
    <row r="684" spans="1:9">
      <c r="A684" s="266"/>
      <c r="B684" s="266"/>
      <c r="E684" s="270"/>
      <c r="F684" s="266"/>
      <c r="I684" s="266"/>
    </row>
    <row r="685" spans="1:9">
      <c r="A685" s="266"/>
      <c r="B685" s="266"/>
      <c r="E685" s="270"/>
      <c r="F685" s="266"/>
      <c r="I685" s="266"/>
    </row>
    <row r="686" spans="1:9">
      <c r="A686" s="266"/>
      <c r="B686" s="266"/>
      <c r="E686" s="270"/>
      <c r="F686" s="266"/>
      <c r="I686" s="266"/>
    </row>
    <row r="687" spans="1:9">
      <c r="A687" s="266"/>
      <c r="B687" s="266"/>
      <c r="E687" s="270"/>
      <c r="F687" s="266"/>
      <c r="I687" s="266"/>
    </row>
    <row r="688" spans="1:9">
      <c r="E688" s="270"/>
      <c r="F688" s="266"/>
      <c r="I688" s="266"/>
    </row>
    <row r="689" spans="5:9">
      <c r="E689" s="270"/>
      <c r="F689" s="266"/>
      <c r="I689" s="266"/>
    </row>
    <row r="690" spans="5:9">
      <c r="E690" s="270"/>
      <c r="F690" s="266"/>
      <c r="I690" s="266"/>
    </row>
    <row r="691" spans="5:9">
      <c r="E691" s="270"/>
      <c r="F691" s="266"/>
      <c r="I691" s="266"/>
    </row>
    <row r="692" spans="5:9">
      <c r="E692" s="270"/>
      <c r="F692" s="266"/>
      <c r="I692" s="266"/>
    </row>
    <row r="693" spans="5:9">
      <c r="E693" s="270"/>
      <c r="F693" s="266"/>
      <c r="I693" s="266"/>
    </row>
    <row r="694" spans="5:9">
      <c r="E694" s="270"/>
      <c r="F694" s="266"/>
      <c r="I694" s="266"/>
    </row>
    <row r="695" spans="5:9">
      <c r="E695" s="270"/>
      <c r="F695" s="266"/>
      <c r="I695" s="266"/>
    </row>
    <row r="696" spans="5:9">
      <c r="E696" s="270"/>
      <c r="F696" s="266"/>
      <c r="I696" s="266"/>
    </row>
    <row r="697" spans="5:9">
      <c r="E697" s="270"/>
      <c r="F697" s="266"/>
      <c r="I697" s="266"/>
    </row>
    <row r="698" spans="5:9">
      <c r="E698" s="270"/>
      <c r="F698" s="266"/>
      <c r="I698" s="266"/>
    </row>
    <row r="699" spans="5:9">
      <c r="E699" s="270"/>
      <c r="F699" s="266"/>
      <c r="I699" s="266"/>
    </row>
    <row r="700" spans="5:9">
      <c r="E700" s="270"/>
      <c r="F700" s="266"/>
      <c r="I700" s="266"/>
    </row>
    <row r="701" spans="5:9">
      <c r="E701" s="270"/>
      <c r="F701" s="266"/>
      <c r="I701" s="266"/>
    </row>
    <row r="702" spans="5:9">
      <c r="E702" s="270"/>
      <c r="F702" s="266"/>
      <c r="I702" s="266"/>
    </row>
    <row r="703" spans="5:9">
      <c r="E703" s="270"/>
      <c r="F703" s="266"/>
      <c r="I703" s="266"/>
    </row>
    <row r="704" spans="5:9">
      <c r="E704" s="270"/>
      <c r="F704" s="266"/>
      <c r="I704" s="266"/>
    </row>
    <row r="705" spans="5:9">
      <c r="E705" s="270"/>
      <c r="F705" s="266"/>
      <c r="I705" s="266"/>
    </row>
    <row r="706" spans="5:9">
      <c r="E706" s="270"/>
      <c r="F706" s="266"/>
      <c r="I706" s="266"/>
    </row>
    <row r="707" spans="5:9">
      <c r="E707" s="270"/>
      <c r="F707" s="266"/>
      <c r="I707" s="266"/>
    </row>
    <row r="708" spans="5:9">
      <c r="E708" s="270"/>
      <c r="F708" s="266"/>
      <c r="I708" s="266"/>
    </row>
    <row r="709" spans="5:9">
      <c r="E709" s="270"/>
      <c r="F709" s="266"/>
      <c r="I709" s="266"/>
    </row>
    <row r="710" spans="5:9">
      <c r="E710" s="270"/>
      <c r="F710" s="266"/>
      <c r="I710" s="266"/>
    </row>
    <row r="711" spans="5:9">
      <c r="E711" s="270"/>
      <c r="F711" s="266"/>
      <c r="I711" s="266"/>
    </row>
    <row r="712" spans="5:9">
      <c r="E712" s="270"/>
      <c r="F712" s="266"/>
      <c r="I712" s="266"/>
    </row>
    <row r="713" spans="5:9">
      <c r="E713" s="270"/>
      <c r="F713" s="266"/>
      <c r="I713" s="266"/>
    </row>
    <row r="714" spans="5:9">
      <c r="E714" s="270"/>
      <c r="F714" s="266"/>
      <c r="I714" s="266"/>
    </row>
    <row r="715" spans="5:9">
      <c r="E715" s="270"/>
      <c r="F715" s="266"/>
      <c r="I715" s="266"/>
    </row>
    <row r="716" spans="5:9">
      <c r="E716" s="270"/>
      <c r="F716" s="266"/>
      <c r="I716" s="266"/>
    </row>
    <row r="717" spans="5:9">
      <c r="E717" s="270"/>
      <c r="F717" s="266"/>
      <c r="I717" s="266"/>
    </row>
    <row r="718" spans="5:9">
      <c r="E718" s="270"/>
      <c r="F718" s="266"/>
      <c r="I718" s="266"/>
    </row>
    <row r="719" spans="5:9">
      <c r="E719" s="270"/>
      <c r="F719" s="266"/>
      <c r="I719" s="266"/>
    </row>
    <row r="720" spans="5:9">
      <c r="E720" s="270"/>
      <c r="F720" s="266"/>
      <c r="I720" s="266"/>
    </row>
    <row r="721" spans="5:9">
      <c r="E721" s="270"/>
      <c r="F721" s="266"/>
      <c r="I721" s="266"/>
    </row>
    <row r="722" spans="5:9">
      <c r="E722" s="270"/>
      <c r="F722" s="266"/>
      <c r="I722" s="266"/>
    </row>
    <row r="723" spans="5:9">
      <c r="E723" s="270"/>
      <c r="F723" s="266"/>
      <c r="I723" s="266"/>
    </row>
    <row r="724" spans="5:9">
      <c r="E724" s="270"/>
      <c r="F724" s="266"/>
      <c r="I724" s="266"/>
    </row>
    <row r="725" spans="5:9">
      <c r="E725" s="270"/>
      <c r="F725" s="266"/>
      <c r="I725" s="266"/>
    </row>
    <row r="726" spans="5:9">
      <c r="E726" s="270"/>
      <c r="F726" s="266"/>
      <c r="I726" s="266"/>
    </row>
    <row r="727" spans="5:9">
      <c r="E727" s="270"/>
      <c r="F727" s="266"/>
      <c r="I727" s="266"/>
    </row>
    <row r="728" spans="5:9">
      <c r="E728" s="270"/>
      <c r="F728" s="266"/>
      <c r="I728" s="266"/>
    </row>
    <row r="729" spans="5:9">
      <c r="E729" s="270"/>
      <c r="F729" s="266"/>
      <c r="I729" s="266"/>
    </row>
    <row r="730" spans="5:9">
      <c r="E730" s="270"/>
      <c r="F730" s="266"/>
      <c r="I730" s="266"/>
    </row>
    <row r="731" spans="5:9">
      <c r="E731" s="270"/>
      <c r="F731" s="266"/>
      <c r="I731" s="266"/>
    </row>
    <row r="732" spans="5:9">
      <c r="E732" s="270"/>
      <c r="F732" s="266"/>
      <c r="I732" s="266"/>
    </row>
    <row r="733" spans="5:9">
      <c r="E733" s="270"/>
      <c r="F733" s="266"/>
      <c r="I733" s="266"/>
    </row>
    <row r="734" spans="5:9">
      <c r="E734" s="270"/>
      <c r="F734" s="266"/>
      <c r="I734" s="266"/>
    </row>
    <row r="735" spans="5:9">
      <c r="E735" s="267"/>
      <c r="F735" s="266"/>
      <c r="I735" s="266"/>
    </row>
    <row r="736" spans="5:9">
      <c r="E736" s="267"/>
      <c r="F736" s="266"/>
      <c r="I736" s="266"/>
    </row>
    <row r="737" spans="5:9">
      <c r="E737" s="267"/>
      <c r="F737" s="266"/>
      <c r="I737" s="266"/>
    </row>
    <row r="738" spans="5:9">
      <c r="E738" s="267"/>
      <c r="F738" s="266"/>
      <c r="I738" s="266"/>
    </row>
    <row r="739" spans="5:9">
      <c r="E739" s="267"/>
      <c r="F739" s="266"/>
      <c r="I739" s="266"/>
    </row>
    <row r="740" spans="5:9">
      <c r="E740" s="267"/>
      <c r="F740" s="266"/>
      <c r="I740" s="266"/>
    </row>
    <row r="741" spans="5:9">
      <c r="E741" s="267"/>
      <c r="F741" s="266"/>
      <c r="I741" s="266"/>
    </row>
    <row r="742" spans="5:9">
      <c r="E742" s="267"/>
      <c r="F742" s="266"/>
      <c r="I742" s="266"/>
    </row>
    <row r="743" spans="5:9">
      <c r="E743" s="267"/>
      <c r="F743" s="266"/>
      <c r="I743" s="266"/>
    </row>
    <row r="744" spans="5:9">
      <c r="E744" s="267"/>
      <c r="F744" s="266"/>
      <c r="I744" s="266"/>
    </row>
    <row r="745" spans="5:9">
      <c r="E745" s="267"/>
      <c r="F745" s="266"/>
      <c r="I745" s="266"/>
    </row>
    <row r="746" spans="5:9">
      <c r="E746" s="267"/>
      <c r="F746" s="266"/>
      <c r="I746" s="266"/>
    </row>
    <row r="747" spans="5:9">
      <c r="E747" s="267"/>
      <c r="F747" s="266"/>
      <c r="I747" s="266"/>
    </row>
    <row r="748" spans="5:9">
      <c r="E748" s="267"/>
      <c r="F748" s="266"/>
      <c r="I748" s="266"/>
    </row>
    <row r="749" spans="5:9">
      <c r="E749" s="267"/>
      <c r="F749" s="266"/>
      <c r="I749" s="266"/>
    </row>
    <row r="750" spans="5:9">
      <c r="E750" s="267"/>
      <c r="F750" s="266"/>
      <c r="I750" s="266"/>
    </row>
    <row r="751" spans="5:9">
      <c r="E751" s="267"/>
      <c r="F751" s="266"/>
      <c r="I751" s="266"/>
    </row>
    <row r="752" spans="5:9">
      <c r="E752" s="267"/>
      <c r="F752" s="266"/>
      <c r="I752" s="266"/>
    </row>
    <row r="753" spans="5:9">
      <c r="E753" s="267"/>
      <c r="F753" s="266"/>
      <c r="I753" s="266"/>
    </row>
    <row r="754" spans="5:9">
      <c r="E754" s="267"/>
      <c r="F754" s="266"/>
      <c r="I754" s="266"/>
    </row>
    <row r="755" spans="5:9">
      <c r="E755" s="267"/>
      <c r="F755" s="266"/>
      <c r="I755" s="266"/>
    </row>
    <row r="756" spans="5:9">
      <c r="E756" s="267"/>
      <c r="F756" s="266"/>
      <c r="I756" s="266"/>
    </row>
    <row r="757" spans="5:9">
      <c r="E757" s="267"/>
      <c r="F757" s="266"/>
      <c r="I757" s="266"/>
    </row>
    <row r="758" spans="5:9">
      <c r="E758" s="267"/>
      <c r="F758" s="266"/>
      <c r="I758" s="266"/>
    </row>
    <row r="759" spans="5:9">
      <c r="E759" s="267"/>
      <c r="F759" s="266"/>
      <c r="I759" s="266"/>
    </row>
    <row r="760" spans="5:9">
      <c r="E760" s="267"/>
      <c r="F760" s="266"/>
      <c r="I760" s="266"/>
    </row>
    <row r="761" spans="5:9">
      <c r="E761" s="267"/>
      <c r="F761" s="266"/>
      <c r="I761" s="266"/>
    </row>
    <row r="762" spans="5:9">
      <c r="E762" s="267"/>
      <c r="F762" s="266"/>
      <c r="I762" s="266"/>
    </row>
    <row r="763" spans="5:9">
      <c r="E763" s="267"/>
      <c r="F763" s="266"/>
      <c r="I763" s="266"/>
    </row>
    <row r="764" spans="5:9">
      <c r="E764" s="267"/>
      <c r="F764" s="266"/>
      <c r="I764" s="266"/>
    </row>
    <row r="765" spans="5:9">
      <c r="E765" s="267"/>
      <c r="F765" s="266"/>
      <c r="I765" s="266"/>
    </row>
    <row r="766" spans="5:9">
      <c r="E766" s="267"/>
      <c r="F766" s="266"/>
      <c r="I766" s="266"/>
    </row>
    <row r="767" spans="5:9">
      <c r="E767" s="267"/>
      <c r="F767" s="266"/>
      <c r="I767" s="266"/>
    </row>
    <row r="768" spans="5:9">
      <c r="E768" s="267"/>
      <c r="F768" s="266"/>
      <c r="I768" s="266"/>
    </row>
    <row r="769" spans="5:9">
      <c r="E769" s="267"/>
      <c r="F769" s="266"/>
      <c r="I769" s="266"/>
    </row>
    <row r="770" spans="5:9">
      <c r="E770" s="267"/>
      <c r="F770" s="266"/>
      <c r="I770" s="266"/>
    </row>
    <row r="771" spans="5:9">
      <c r="E771" s="267"/>
      <c r="F771" s="266"/>
      <c r="I771" s="266"/>
    </row>
    <row r="772" spans="5:9">
      <c r="E772" s="267"/>
      <c r="F772" s="266"/>
      <c r="I772" s="266"/>
    </row>
    <row r="773" spans="5:9">
      <c r="E773" s="267"/>
      <c r="F773" s="266"/>
      <c r="I773" s="266"/>
    </row>
    <row r="774" spans="5:9">
      <c r="E774" s="267"/>
      <c r="F774" s="266"/>
      <c r="I774" s="266"/>
    </row>
    <row r="775" spans="5:9">
      <c r="E775" s="267"/>
      <c r="F775" s="266"/>
      <c r="I775" s="266"/>
    </row>
    <row r="776" spans="5:9">
      <c r="E776" s="267"/>
      <c r="F776" s="266"/>
      <c r="I776" s="266"/>
    </row>
    <row r="777" spans="5:9">
      <c r="E777" s="267"/>
      <c r="F777" s="266"/>
      <c r="I777" s="266"/>
    </row>
    <row r="778" spans="5:9">
      <c r="E778" s="267"/>
      <c r="F778" s="266"/>
      <c r="I778" s="266"/>
    </row>
    <row r="779" spans="5:9">
      <c r="E779" s="267"/>
      <c r="F779" s="266"/>
      <c r="I779" s="266"/>
    </row>
    <row r="780" spans="5:9">
      <c r="E780" s="267"/>
      <c r="F780" s="266"/>
      <c r="I780" s="266"/>
    </row>
    <row r="781" spans="5:9">
      <c r="E781" s="267"/>
      <c r="F781" s="266"/>
      <c r="I781" s="266"/>
    </row>
    <row r="782" spans="5:9">
      <c r="E782" s="267"/>
      <c r="F782" s="266"/>
      <c r="I782" s="266"/>
    </row>
    <row r="783" spans="5:9">
      <c r="E783" s="267"/>
      <c r="F783" s="266"/>
      <c r="I783" s="266"/>
    </row>
    <row r="784" spans="5:9">
      <c r="E784" s="267"/>
      <c r="F784" s="266"/>
      <c r="I784" s="266"/>
    </row>
    <row r="785" spans="5:9">
      <c r="E785" s="267"/>
      <c r="F785" s="266"/>
      <c r="I785" s="266"/>
    </row>
    <row r="786" spans="5:9">
      <c r="E786" s="267"/>
      <c r="F786" s="266"/>
      <c r="I786" s="266"/>
    </row>
    <row r="787" spans="5:9">
      <c r="E787" s="267"/>
      <c r="F787" s="266"/>
      <c r="I787" s="266"/>
    </row>
    <row r="788" spans="5:9">
      <c r="E788" s="267"/>
      <c r="F788" s="266"/>
      <c r="I788" s="266"/>
    </row>
    <row r="789" spans="5:9">
      <c r="E789" s="267"/>
      <c r="F789" s="266"/>
      <c r="I789" s="266"/>
    </row>
    <row r="790" spans="5:9">
      <c r="E790" s="267"/>
      <c r="F790" s="266"/>
      <c r="I790" s="266"/>
    </row>
    <row r="791" spans="5:9">
      <c r="E791" s="267"/>
      <c r="F791" s="266"/>
      <c r="I791" s="266"/>
    </row>
    <row r="792" spans="5:9">
      <c r="E792" s="267"/>
      <c r="F792" s="266"/>
      <c r="I792" s="266"/>
    </row>
    <row r="793" spans="5:9">
      <c r="E793" s="267"/>
      <c r="F793" s="266"/>
      <c r="I793" s="266"/>
    </row>
    <row r="794" spans="5:9">
      <c r="E794" s="267"/>
      <c r="F794" s="266"/>
      <c r="I794" s="266"/>
    </row>
    <row r="795" spans="5:9">
      <c r="E795" s="267"/>
      <c r="F795" s="266"/>
      <c r="I795" s="266"/>
    </row>
    <row r="796" spans="5:9">
      <c r="E796" s="267"/>
      <c r="F796" s="266"/>
      <c r="I796" s="266"/>
    </row>
    <row r="797" spans="5:9">
      <c r="E797" s="267"/>
      <c r="F797" s="266"/>
      <c r="I797" s="266"/>
    </row>
    <row r="798" spans="5:9">
      <c r="E798" s="267"/>
      <c r="F798" s="266"/>
      <c r="I798" s="266"/>
    </row>
    <row r="799" spans="5:9">
      <c r="E799" s="267"/>
      <c r="F799" s="266"/>
    </row>
    <row r="800" spans="5:9">
      <c r="E800" s="267"/>
      <c r="F800" s="266"/>
    </row>
    <row r="801" spans="5:6">
      <c r="E801" s="267"/>
      <c r="F801" s="266"/>
    </row>
    <row r="802" spans="5:6">
      <c r="E802" s="267"/>
      <c r="F802" s="266"/>
    </row>
    <row r="803" spans="5:6">
      <c r="E803" s="267"/>
      <c r="F803" s="266"/>
    </row>
    <row r="804" spans="5:6">
      <c r="E804" s="267"/>
      <c r="F804" s="266"/>
    </row>
    <row r="805" spans="5:6">
      <c r="E805" s="267"/>
      <c r="F805" s="266"/>
    </row>
    <row r="806" spans="5:6">
      <c r="E806" s="267"/>
      <c r="F806" s="266"/>
    </row>
    <row r="807" spans="5:6">
      <c r="E807" s="267"/>
      <c r="F807" s="266"/>
    </row>
    <row r="808" spans="5:6">
      <c r="E808" s="267"/>
      <c r="F808" s="266"/>
    </row>
    <row r="809" spans="5:6">
      <c r="E809" s="267"/>
      <c r="F809" s="266"/>
    </row>
    <row r="810" spans="5:6">
      <c r="E810" s="267"/>
      <c r="F810" s="266"/>
    </row>
    <row r="811" spans="5:6">
      <c r="E811" s="267"/>
      <c r="F811" s="266"/>
    </row>
    <row r="812" spans="5:6">
      <c r="E812" s="267"/>
      <c r="F812" s="266"/>
    </row>
    <row r="813" spans="5:6">
      <c r="E813" s="267"/>
      <c r="F813" s="266"/>
    </row>
    <row r="814" spans="5:6">
      <c r="E814" s="267"/>
      <c r="F814" s="266"/>
    </row>
    <row r="815" spans="5:6">
      <c r="E815" s="267"/>
      <c r="F815" s="266"/>
    </row>
    <row r="816" spans="5:6">
      <c r="E816" s="267"/>
      <c r="F816" s="266"/>
    </row>
    <row r="817" spans="5:6">
      <c r="E817" s="267"/>
      <c r="F817" s="266"/>
    </row>
    <row r="818" spans="5:6">
      <c r="E818" s="267"/>
      <c r="F818" s="266"/>
    </row>
    <row r="819" spans="5:6">
      <c r="E819" s="267"/>
      <c r="F819" s="266"/>
    </row>
    <row r="820" spans="5:6">
      <c r="E820" s="267"/>
      <c r="F820" s="266"/>
    </row>
    <row r="821" spans="5:6">
      <c r="E821" s="267"/>
      <c r="F821" s="266"/>
    </row>
    <row r="822" spans="5:6">
      <c r="E822" s="267"/>
      <c r="F822" s="266"/>
    </row>
    <row r="823" spans="5:6">
      <c r="E823" s="267"/>
      <c r="F823" s="266"/>
    </row>
    <row r="824" spans="5:6">
      <c r="E824" s="267"/>
      <c r="F824" s="266"/>
    </row>
    <row r="825" spans="5:6">
      <c r="E825" s="267"/>
      <c r="F825" s="266"/>
    </row>
    <row r="826" spans="5:6">
      <c r="E826" s="267"/>
      <c r="F826" s="266"/>
    </row>
    <row r="827" spans="5:6">
      <c r="E827" s="267"/>
      <c r="F827" s="266"/>
    </row>
    <row r="828" spans="5:6">
      <c r="E828" s="267"/>
      <c r="F828" s="266"/>
    </row>
    <row r="829" spans="5:6">
      <c r="E829" s="267"/>
      <c r="F829" s="266"/>
    </row>
    <row r="830" spans="5:6">
      <c r="E830" s="267"/>
      <c r="F830" s="266"/>
    </row>
    <row r="831" spans="5:6">
      <c r="E831" s="267"/>
      <c r="F831" s="266"/>
    </row>
    <row r="832" spans="5:6">
      <c r="E832" s="267"/>
      <c r="F832" s="266"/>
    </row>
    <row r="833" spans="5:6">
      <c r="E833" s="267"/>
      <c r="F833" s="266"/>
    </row>
    <row r="834" spans="5:6">
      <c r="E834" s="267"/>
      <c r="F834" s="266"/>
    </row>
    <row r="835" spans="5:6">
      <c r="E835" s="267"/>
      <c r="F835" s="266"/>
    </row>
    <row r="836" spans="5:6">
      <c r="E836" s="267"/>
      <c r="F836" s="266"/>
    </row>
    <row r="837" spans="5:6">
      <c r="E837" s="267"/>
      <c r="F837" s="266"/>
    </row>
    <row r="838" spans="5:6">
      <c r="E838" s="267"/>
      <c r="F838" s="266"/>
    </row>
    <row r="839" spans="5:6">
      <c r="E839" s="267"/>
      <c r="F839" s="266"/>
    </row>
    <row r="840" spans="5:6">
      <c r="E840" s="267"/>
      <c r="F840" s="266"/>
    </row>
    <row r="841" spans="5:6">
      <c r="E841" s="267"/>
      <c r="F841" s="266"/>
    </row>
    <row r="842" spans="5:6">
      <c r="E842" s="267"/>
      <c r="F842" s="266"/>
    </row>
    <row r="843" spans="5:6">
      <c r="E843" s="267"/>
      <c r="F843" s="266"/>
    </row>
    <row r="844" spans="5:6">
      <c r="E844" s="267"/>
      <c r="F844" s="266"/>
    </row>
    <row r="845" spans="5:6">
      <c r="E845" s="267"/>
      <c r="F845" s="266"/>
    </row>
    <row r="846" spans="5:6">
      <c r="E846" s="267"/>
      <c r="F846" s="266"/>
    </row>
    <row r="847" spans="5:6">
      <c r="E847" s="267"/>
      <c r="F847" s="266"/>
    </row>
    <row r="848" spans="5:6">
      <c r="E848" s="267"/>
      <c r="F848" s="266"/>
    </row>
    <row r="849" spans="5:6">
      <c r="E849" s="267"/>
      <c r="F849" s="266"/>
    </row>
    <row r="850" spans="5:6">
      <c r="E850" s="267"/>
      <c r="F850" s="266"/>
    </row>
    <row r="851" spans="5:6">
      <c r="E851" s="267"/>
      <c r="F851" s="266"/>
    </row>
    <row r="852" spans="5:6">
      <c r="E852" s="267"/>
      <c r="F852" s="266"/>
    </row>
    <row r="853" spans="5:6">
      <c r="E853" s="267"/>
      <c r="F853" s="266"/>
    </row>
    <row r="854" spans="5:6">
      <c r="E854" s="267"/>
      <c r="F854" s="266"/>
    </row>
    <row r="855" spans="5:6">
      <c r="E855" s="267"/>
      <c r="F855" s="266"/>
    </row>
    <row r="856" spans="5:6">
      <c r="E856" s="267"/>
      <c r="F856" s="266"/>
    </row>
    <row r="857" spans="5:6">
      <c r="E857" s="267"/>
      <c r="F857" s="266"/>
    </row>
    <row r="858" spans="5:6">
      <c r="E858" s="267"/>
      <c r="F858" s="266"/>
    </row>
    <row r="859" spans="5:6">
      <c r="E859" s="267"/>
      <c r="F859" s="266"/>
    </row>
    <row r="860" spans="5:6">
      <c r="E860" s="267"/>
      <c r="F860" s="266"/>
    </row>
    <row r="861" spans="5:6">
      <c r="E861" s="267"/>
      <c r="F861" s="266"/>
    </row>
    <row r="862" spans="5:6">
      <c r="E862" s="267"/>
      <c r="F862" s="266"/>
    </row>
    <row r="863" spans="5:6">
      <c r="E863" s="267"/>
      <c r="F863" s="266"/>
    </row>
    <row r="864" spans="5:6">
      <c r="E864" s="267"/>
      <c r="F864" s="266"/>
    </row>
    <row r="865" spans="5:6">
      <c r="E865" s="267"/>
      <c r="F865" s="266"/>
    </row>
    <row r="866" spans="5:6">
      <c r="E866" s="267"/>
      <c r="F866" s="266"/>
    </row>
    <row r="867" spans="5:6">
      <c r="E867" s="267"/>
      <c r="F867" s="266"/>
    </row>
    <row r="868" spans="5:6">
      <c r="E868" s="267"/>
      <c r="F868" s="266"/>
    </row>
    <row r="869" spans="5:6">
      <c r="E869" s="267"/>
      <c r="F869" s="266"/>
    </row>
    <row r="870" spans="5:6">
      <c r="E870" s="267"/>
      <c r="F870" s="266"/>
    </row>
    <row r="871" spans="5:6">
      <c r="E871" s="267"/>
      <c r="F871" s="266"/>
    </row>
    <row r="872" spans="5:6">
      <c r="E872" s="267"/>
      <c r="F872" s="266"/>
    </row>
    <row r="873" spans="5:6">
      <c r="E873" s="267"/>
      <c r="F873" s="266"/>
    </row>
    <row r="874" spans="5:6">
      <c r="E874" s="267"/>
      <c r="F874" s="266"/>
    </row>
    <row r="875" spans="5:6">
      <c r="E875" s="267"/>
    </row>
    <row r="876" spans="5:6">
      <c r="E876" s="267"/>
    </row>
    <row r="877" spans="5:6">
      <c r="E877" s="267"/>
    </row>
    <row r="878" spans="5:6">
      <c r="E878" s="267"/>
    </row>
    <row r="879" spans="5:6">
      <c r="E879" s="267"/>
    </row>
    <row r="880" spans="5:6">
      <c r="E880" s="267"/>
    </row>
    <row r="881" spans="5:5">
      <c r="E881" s="267"/>
    </row>
    <row r="882" spans="5:5">
      <c r="E882" s="267"/>
    </row>
    <row r="883" spans="5:5">
      <c r="E883" s="267"/>
    </row>
    <row r="884" spans="5:5">
      <c r="E884" s="267"/>
    </row>
    <row r="885" spans="5:5">
      <c r="E885" s="267"/>
    </row>
    <row r="886" spans="5:5">
      <c r="E886" s="267"/>
    </row>
    <row r="887" spans="5:5">
      <c r="E887" s="267"/>
    </row>
    <row r="888" spans="5:5">
      <c r="E888" s="267"/>
    </row>
    <row r="889" spans="5:5">
      <c r="E889" s="267"/>
    </row>
    <row r="890" spans="5:5">
      <c r="E890" s="267"/>
    </row>
    <row r="891" spans="5:5">
      <c r="E891" s="267"/>
    </row>
    <row r="892" spans="5:5">
      <c r="E892" s="267"/>
    </row>
    <row r="893" spans="5:5">
      <c r="E893" s="267"/>
    </row>
    <row r="894" spans="5:5">
      <c r="E894" s="267"/>
    </row>
    <row r="895" spans="5:5">
      <c r="E895" s="267"/>
    </row>
    <row r="896" spans="5:5">
      <c r="E896" s="267"/>
    </row>
    <row r="897" spans="5:5">
      <c r="E897" s="267"/>
    </row>
    <row r="898" spans="5:5">
      <c r="E898" s="267"/>
    </row>
    <row r="899" spans="5:5">
      <c r="E899" s="267"/>
    </row>
    <row r="900" spans="5:5">
      <c r="E900" s="267"/>
    </row>
    <row r="901" spans="5:5">
      <c r="E901" s="267"/>
    </row>
    <row r="902" spans="5:5">
      <c r="E902" s="267"/>
    </row>
    <row r="903" spans="5:5">
      <c r="E903" s="267"/>
    </row>
    <row r="904" spans="5:5">
      <c r="E904" s="267"/>
    </row>
    <row r="905" spans="5:5">
      <c r="E905" s="267"/>
    </row>
    <row r="906" spans="5:5">
      <c r="E906" s="267"/>
    </row>
    <row r="907" spans="5:5">
      <c r="E907" s="267"/>
    </row>
    <row r="908" spans="5:5">
      <c r="E908" s="267"/>
    </row>
    <row r="909" spans="5:5">
      <c r="E909" s="267"/>
    </row>
    <row r="910" spans="5:5">
      <c r="E910" s="267"/>
    </row>
    <row r="911" spans="5:5">
      <c r="E911" s="267"/>
    </row>
    <row r="912" spans="5:5">
      <c r="E912" s="267"/>
    </row>
    <row r="913" spans="5:5">
      <c r="E913" s="267"/>
    </row>
    <row r="914" spans="5:5">
      <c r="E914" s="267"/>
    </row>
    <row r="915" spans="5:5">
      <c r="E915" s="267"/>
    </row>
    <row r="916" spans="5:5">
      <c r="E916" s="267"/>
    </row>
    <row r="917" spans="5:5">
      <c r="E917" s="267"/>
    </row>
    <row r="918" spans="5:5">
      <c r="E918" s="267"/>
    </row>
    <row r="919" spans="5:5">
      <c r="E919" s="267"/>
    </row>
    <row r="920" spans="5:5">
      <c r="E920" s="267"/>
    </row>
    <row r="921" spans="5:5">
      <c r="E921" s="267"/>
    </row>
    <row r="922" spans="5:5">
      <c r="E922" s="267"/>
    </row>
    <row r="923" spans="5:5">
      <c r="E923" s="267"/>
    </row>
    <row r="924" spans="5:5">
      <c r="E924" s="267"/>
    </row>
    <row r="925" spans="5:5">
      <c r="E925" s="267"/>
    </row>
    <row r="926" spans="5:5">
      <c r="E926" s="267"/>
    </row>
    <row r="927" spans="5:5">
      <c r="E927" s="267"/>
    </row>
    <row r="928" spans="5:5">
      <c r="E928" s="267"/>
    </row>
    <row r="929" spans="5:5">
      <c r="E929" s="267"/>
    </row>
    <row r="930" spans="5:5">
      <c r="E930" s="267"/>
    </row>
    <row r="931" spans="5:5">
      <c r="E931" s="267"/>
    </row>
    <row r="932" spans="5:5">
      <c r="E932" s="267"/>
    </row>
    <row r="933" spans="5:5">
      <c r="E933" s="267"/>
    </row>
  </sheetData>
  <sheetProtection algorithmName="SHA-512" hashValue="vcgidkpUfiLUKktgbEzhghT4BcPHsgWN3pYs9cEj+LPHNfbyG9ubnzctue3op0bZbLheNmEchdOAuCNPCuwVtA==" saltValue="rHOb3cofc3DSe20wQMHsfg==" spinCount="100000" sheet="1" objects="1" scenarios="1" formatColumns="0" formatRows="0" selectLockedCells="1" autoFilter="0"/>
  <mergeCells count="5">
    <mergeCell ref="B13:H13"/>
    <mergeCell ref="F2:G2"/>
    <mergeCell ref="B12:H12"/>
    <mergeCell ref="B14:H14"/>
    <mergeCell ref="B15:H15"/>
  </mergeCells>
  <pageMargins left="0.70866141732283472" right="0.70866141732283472" top="0.78740157480314965" bottom="0.78740157480314965" header="0.31496062992125984" footer="0.31496062992125984"/>
  <pageSetup paperSize="9" scale="72" fitToHeight="0" orientation="portrait" r:id="rId1"/>
  <headerFooter>
    <oddFooter>&amp;LPreisblätter Abrufleistungen &amp;C&amp;P -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6C6C-274B-4E2A-A501-7292C1421375}">
  <sheetPr>
    <tabColor rgb="FF00B0F0"/>
    <pageSetUpPr fitToPage="1"/>
  </sheetPr>
  <dimension ref="A1:Y399"/>
  <sheetViews>
    <sheetView topLeftCell="B1" zoomScale="85" zoomScaleNormal="85" workbookViewId="0">
      <pane ySplit="8" topLeftCell="A9" activePane="bottomLeft" state="frozen"/>
      <selection activeCell="I23" sqref="I23"/>
      <selection pane="bottomLeft" activeCell="K57" sqref="K57"/>
    </sheetView>
  </sheetViews>
  <sheetFormatPr baseColWidth="10" defaultColWidth="11.42578125" defaultRowHeight="12"/>
  <cols>
    <col min="1" max="1" width="6.28515625" style="265" customWidth="1"/>
    <col min="2" max="2" width="21" style="265" customWidth="1"/>
    <col min="3" max="3" width="27" style="635" customWidth="1"/>
    <col min="4" max="4" width="36.140625" style="36" customWidth="1"/>
    <col min="5" max="5" width="19.28515625" style="36" customWidth="1"/>
    <col min="6" max="6" width="6.140625" style="36" customWidth="1"/>
    <col min="7" max="14" width="9.85546875" style="36" customWidth="1"/>
    <col min="15" max="15" width="9.85546875" style="733" customWidth="1"/>
    <col min="16" max="16" width="9.85546875" style="268" customWidth="1"/>
    <col min="17" max="17" width="9.85546875" style="36" customWidth="1"/>
    <col min="18" max="18" width="9.85546875" style="268" customWidth="1"/>
    <col min="19" max="19" width="9.85546875" style="36" customWidth="1"/>
    <col min="20" max="20" width="9.85546875" style="268" customWidth="1"/>
    <col min="21" max="21" width="9.85546875" style="36" customWidth="1"/>
    <col min="22" max="23" width="12.85546875" style="36" customWidth="1"/>
    <col min="24" max="24" width="14.7109375" style="36" bestFit="1" customWidth="1"/>
    <col min="25" max="16384" width="11.42578125" style="36"/>
  </cols>
  <sheetData>
    <row r="1" spans="1:24" ht="13.35" customHeight="1">
      <c r="A1" s="271" t="s">
        <v>18</v>
      </c>
      <c r="B1" s="272" t="s">
        <v>0</v>
      </c>
      <c r="C1" s="665"/>
      <c r="D1" s="580" t="s">
        <v>19</v>
      </c>
      <c r="E1" s="666" t="s">
        <v>7</v>
      </c>
      <c r="F1" s="592"/>
      <c r="G1" s="667"/>
      <c r="H1" s="668" t="s">
        <v>15</v>
      </c>
      <c r="I1" s="669" t="str">
        <f ca="1">LEFT(MID(CELL( "dateiname",A1), FIND("]", CELL("dateiname",A1))+5, 255),1)</f>
        <v>2</v>
      </c>
      <c r="J1" s="233"/>
      <c r="K1" s="233"/>
      <c r="L1" s="233"/>
      <c r="M1" s="233"/>
      <c r="N1" s="233"/>
      <c r="O1" s="233"/>
      <c r="P1" s="869" t="s">
        <v>114</v>
      </c>
      <c r="Q1" s="870"/>
      <c r="R1" s="871" t="s">
        <v>114</v>
      </c>
      <c r="S1" s="872"/>
      <c r="T1" s="869" t="s">
        <v>115</v>
      </c>
      <c r="U1" s="870"/>
      <c r="V1" s="826" t="str">
        <f>IF(OR(COUNTA(N10:N351)&lt;&gt;COUNTIF(Q10:Q351,"&gt;0"),$P$5="",$R$5="",$T$5=""),"Das Preisblatt ist nicht vollständig ausgefüllt!","")</f>
        <v>Das Preisblatt ist nicht vollständig ausgefüllt!</v>
      </c>
      <c r="W1" s="827"/>
      <c r="X1" s="828"/>
    </row>
    <row r="2" spans="1:24" ht="13.35" customHeight="1">
      <c r="A2" s="279" t="s">
        <v>20</v>
      </c>
      <c r="B2" s="280" t="s">
        <v>124</v>
      </c>
      <c r="C2" s="673"/>
      <c r="D2" s="43" t="s">
        <v>21</v>
      </c>
      <c r="E2" s="674">
        <f>DATUM</f>
        <v>46304</v>
      </c>
      <c r="F2" s="675"/>
      <c r="G2" s="676"/>
      <c r="H2" s="668" t="s">
        <v>59</v>
      </c>
      <c r="I2" s="677" t="str">
        <f ca="1">MID(CELL("dateiname",A1),FIND("]",CELL("dateiname",A1))+7,255)</f>
        <v>1 GlR</v>
      </c>
      <c r="J2" s="456"/>
      <c r="K2" s="456"/>
      <c r="L2" s="456"/>
      <c r="M2" s="456"/>
      <c r="N2" s="456"/>
      <c r="O2" s="456"/>
      <c r="P2" s="873" t="s">
        <v>338</v>
      </c>
      <c r="Q2" s="874"/>
      <c r="R2" s="875" t="s">
        <v>95</v>
      </c>
      <c r="S2" s="876"/>
      <c r="T2" s="873" t="s">
        <v>71</v>
      </c>
      <c r="U2" s="874"/>
      <c r="V2" s="829" t="s">
        <v>13</v>
      </c>
      <c r="W2" s="829"/>
      <c r="X2" s="830">
        <f>X351</f>
        <v>0</v>
      </c>
    </row>
    <row r="3" spans="1:24" ht="13.35" customHeight="1">
      <c r="A3" s="286"/>
      <c r="B3" s="92" t="s">
        <v>125</v>
      </c>
      <c r="C3" s="680"/>
      <c r="D3" s="681"/>
      <c r="E3" s="867" t="str">
        <f>IF(V1="",IF(X4&gt;O6,"Die angebotene Durchschnittsleistung überschreitet die zulässige Obergrenze der Reinigungsleistung",""),"")</f>
        <v/>
      </c>
      <c r="F3" s="867"/>
      <c r="G3" s="867"/>
      <c r="H3" s="867"/>
      <c r="I3" s="867"/>
      <c r="J3" s="867"/>
      <c r="K3" s="867"/>
      <c r="L3" s="867"/>
      <c r="M3" s="867"/>
      <c r="N3" s="867"/>
      <c r="O3" s="867"/>
      <c r="P3" s="857" t="s">
        <v>96</v>
      </c>
      <c r="Q3" s="858"/>
      <c r="R3" s="859"/>
      <c r="S3" s="860"/>
      <c r="T3" s="861"/>
      <c r="U3" s="862"/>
      <c r="V3" s="829" t="s">
        <v>11</v>
      </c>
      <c r="W3" s="829"/>
      <c r="X3" s="584">
        <f>W351</f>
        <v>0</v>
      </c>
    </row>
    <row r="4" spans="1:24" ht="13.35" customHeight="1">
      <c r="A4" s="286"/>
      <c r="B4" s="292" t="s">
        <v>127</v>
      </c>
      <c r="C4" s="680"/>
      <c r="D4" s="683"/>
      <c r="E4" s="867"/>
      <c r="F4" s="867"/>
      <c r="G4" s="867"/>
      <c r="H4" s="867"/>
      <c r="I4" s="867"/>
      <c r="J4" s="867"/>
      <c r="K4" s="867"/>
      <c r="L4" s="867"/>
      <c r="M4" s="867"/>
      <c r="N4" s="867"/>
      <c r="O4" s="867"/>
      <c r="P4" s="863" t="s">
        <v>97</v>
      </c>
      <c r="Q4" s="864"/>
      <c r="R4" s="865" t="s">
        <v>97</v>
      </c>
      <c r="S4" s="866"/>
      <c r="T4" s="863" t="s">
        <v>97</v>
      </c>
      <c r="U4" s="864"/>
      <c r="V4" s="829" t="s">
        <v>12</v>
      </c>
      <c r="W4" s="829"/>
      <c r="X4" s="584">
        <f>O351</f>
        <v>0</v>
      </c>
    </row>
    <row r="5" spans="1:24" ht="13.35" customHeight="1">
      <c r="A5" s="299"/>
      <c r="B5" s="300" t="s">
        <v>128</v>
      </c>
      <c r="C5" s="684"/>
      <c r="D5" s="685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51"/>
      <c r="Q5" s="852"/>
      <c r="R5" s="851"/>
      <c r="S5" s="852"/>
      <c r="T5" s="851"/>
      <c r="U5" s="852"/>
      <c r="V5" s="831" t="s">
        <v>8</v>
      </c>
      <c r="W5" s="831"/>
      <c r="X5" s="832">
        <f>F351</f>
        <v>0</v>
      </c>
    </row>
    <row r="6" spans="1:24" ht="19.5" customHeight="1">
      <c r="A6" s="688"/>
      <c r="B6" s="855" t="str">
        <f>IF(AND(ROUND(SUM(L10:L351)/3,2)=ROUND(L351,2),ROUND(SUM(V10:V351)/3,2)=ROUND(V351,2),ROUND(SUM(W10:W351)/3,2)=ROUND(W351,2),ROUND(SUM(X10:X351)/3,2)=ROUND(X351,2)),"","SUMMENFEHLER")</f>
        <v/>
      </c>
      <c r="C6" s="855"/>
      <c r="D6" s="823"/>
      <c r="E6" s="823"/>
      <c r="F6" s="824"/>
      <c r="G6" s="825"/>
      <c r="H6" s="825"/>
      <c r="I6" s="822"/>
      <c r="J6" s="822"/>
      <c r="K6" s="822"/>
      <c r="L6" s="822"/>
      <c r="M6" s="822"/>
      <c r="N6" s="692" t="s">
        <v>69</v>
      </c>
      <c r="O6" s="475">
        <v>38</v>
      </c>
      <c r="P6" s="853"/>
      <c r="Q6" s="854"/>
      <c r="R6" s="853"/>
      <c r="S6" s="854"/>
      <c r="T6" s="853"/>
      <c r="U6" s="854"/>
      <c r="V6" s="831" t="s">
        <v>9</v>
      </c>
      <c r="W6" s="831"/>
      <c r="X6" s="833">
        <f>V351</f>
        <v>245584.9176325</v>
      </c>
    </row>
    <row r="7" spans="1:24" ht="13.35" customHeight="1">
      <c r="A7" s="73"/>
      <c r="B7" s="856"/>
      <c r="C7" s="856"/>
      <c r="D7" s="695"/>
      <c r="E7" s="695"/>
      <c r="F7" s="695"/>
      <c r="G7" s="695"/>
      <c r="H7" s="695"/>
      <c r="I7" s="695"/>
      <c r="J7" s="695"/>
      <c r="K7" s="695"/>
      <c r="L7" s="695"/>
      <c r="M7" s="695"/>
      <c r="N7" s="695"/>
      <c r="O7" s="695"/>
      <c r="P7" s="690"/>
      <c r="Q7" s="690"/>
      <c r="R7" s="690"/>
      <c r="S7" s="690"/>
      <c r="T7" s="690"/>
      <c r="U7" s="690"/>
      <c r="V7" s="834" t="s">
        <v>42</v>
      </c>
      <c r="W7" s="835"/>
      <c r="X7" s="836">
        <f>COUNTA(#REF!)</f>
        <v>1</v>
      </c>
    </row>
    <row r="8" spans="1:24" s="92" customFormat="1" ht="60.75" customHeight="1">
      <c r="A8" s="699" t="s">
        <v>1</v>
      </c>
      <c r="B8" s="478" t="s">
        <v>79</v>
      </c>
      <c r="C8" s="700" t="s">
        <v>79</v>
      </c>
      <c r="D8" s="700" t="s">
        <v>383</v>
      </c>
      <c r="E8" s="701" t="s">
        <v>4</v>
      </c>
      <c r="F8" s="205" t="s">
        <v>569</v>
      </c>
      <c r="G8" s="164" t="s">
        <v>570</v>
      </c>
      <c r="H8" s="164" t="s">
        <v>571</v>
      </c>
      <c r="I8" s="206" t="s">
        <v>379</v>
      </c>
      <c r="J8" s="207" t="s">
        <v>384</v>
      </c>
      <c r="K8" s="207" t="s">
        <v>384</v>
      </c>
      <c r="L8" s="165" t="s">
        <v>572</v>
      </c>
      <c r="M8" s="208" t="s">
        <v>126</v>
      </c>
      <c r="N8" s="165" t="s">
        <v>573</v>
      </c>
      <c r="O8" s="702" t="s">
        <v>1308</v>
      </c>
      <c r="P8" s="704" t="s">
        <v>24</v>
      </c>
      <c r="Q8" s="705" t="s">
        <v>25</v>
      </c>
      <c r="R8" s="706" t="s">
        <v>24</v>
      </c>
      <c r="S8" s="707" t="s">
        <v>25</v>
      </c>
      <c r="T8" s="708" t="s">
        <v>24</v>
      </c>
      <c r="U8" s="705" t="s">
        <v>25</v>
      </c>
      <c r="V8" s="837" t="s">
        <v>1311</v>
      </c>
      <c r="W8" s="168" t="s">
        <v>17</v>
      </c>
      <c r="X8" s="838" t="s">
        <v>26</v>
      </c>
    </row>
    <row r="9" spans="1:24" s="92" customFormat="1">
      <c r="A9" s="171"/>
      <c r="B9" s="172" t="s">
        <v>899</v>
      </c>
      <c r="C9" s="172"/>
      <c r="D9" s="173"/>
      <c r="E9" s="174"/>
      <c r="F9" s="173"/>
      <c r="G9" s="173"/>
      <c r="H9" s="175"/>
      <c r="I9" s="175"/>
      <c r="J9" s="175"/>
      <c r="K9" s="175"/>
      <c r="L9" s="176"/>
      <c r="M9" s="176"/>
      <c r="N9" s="176"/>
      <c r="O9" s="712"/>
      <c r="P9" s="713"/>
      <c r="Q9" s="510"/>
      <c r="R9" s="714"/>
      <c r="S9" s="510"/>
      <c r="T9" s="714"/>
      <c r="U9" s="510"/>
      <c r="V9" s="839"/>
      <c r="W9" s="840"/>
      <c r="X9" s="841"/>
    </row>
    <row r="10" spans="1:24" s="350" customFormat="1">
      <c r="A10" s="187" t="s">
        <v>616</v>
      </c>
      <c r="B10" s="2" t="s">
        <v>813</v>
      </c>
      <c r="C10" s="2" t="s">
        <v>814</v>
      </c>
      <c r="D10" s="180" t="s">
        <v>824</v>
      </c>
      <c r="E10" s="181" t="s">
        <v>577</v>
      </c>
      <c r="F10" s="181"/>
      <c r="G10" s="181" t="s">
        <v>294</v>
      </c>
      <c r="H10" s="182" t="s">
        <v>591</v>
      </c>
      <c r="I10" s="182">
        <v>1</v>
      </c>
      <c r="J10" s="182">
        <v>2.97</v>
      </c>
      <c r="K10" s="182">
        <v>1.1399999999999999</v>
      </c>
      <c r="L10" s="183">
        <f t="shared" ref="L10:L34" si="0">I10*J10*K10</f>
        <v>3.3858000000000001</v>
      </c>
      <c r="M10" s="209" t="s">
        <v>1177</v>
      </c>
      <c r="N10" s="210">
        <v>126.2</v>
      </c>
      <c r="O10" s="185"/>
      <c r="P10" s="718">
        <v>126.2</v>
      </c>
      <c r="Q10" s="719">
        <f t="shared" ref="Q10:Q34" si="1">IF(O10&gt;0,LVS_1.1_UR_MOSA*L10/O10,0)</f>
        <v>0</v>
      </c>
      <c r="R10" s="211"/>
      <c r="S10" s="211"/>
      <c r="T10" s="211"/>
      <c r="U10" s="211"/>
      <c r="V10" s="820">
        <f>L10*N10</f>
        <v>427.28796000000006</v>
      </c>
      <c r="W10" s="821">
        <f>IFERROR(V10/O10,0)</f>
        <v>0</v>
      </c>
      <c r="X10" s="821">
        <f>IFERROR(ROUND(P10*Q10+R10*S10+T10*U10,2),0)</f>
        <v>0</v>
      </c>
    </row>
    <row r="11" spans="1:24" s="350" customFormat="1" ht="11.25" customHeight="1">
      <c r="A11" s="179" t="s">
        <v>618</v>
      </c>
      <c r="B11" s="2" t="s">
        <v>813</v>
      </c>
      <c r="C11" s="2" t="s">
        <v>815</v>
      </c>
      <c r="D11" s="180" t="s">
        <v>825</v>
      </c>
      <c r="E11" s="181" t="s">
        <v>577</v>
      </c>
      <c r="F11" s="181"/>
      <c r="G11" s="181" t="s">
        <v>294</v>
      </c>
      <c r="H11" s="182" t="s">
        <v>591</v>
      </c>
      <c r="I11" s="182">
        <v>1</v>
      </c>
      <c r="J11" s="182">
        <v>1.23</v>
      </c>
      <c r="K11" s="182">
        <v>1.1399999999999999</v>
      </c>
      <c r="L11" s="183">
        <f t="shared" si="0"/>
        <v>1.4021999999999999</v>
      </c>
      <c r="M11" s="209" t="s">
        <v>1177</v>
      </c>
      <c r="N11" s="210">
        <v>126.2</v>
      </c>
      <c r="O11" s="185"/>
      <c r="P11" s="718">
        <v>126.2</v>
      </c>
      <c r="Q11" s="719">
        <f t="shared" si="1"/>
        <v>0</v>
      </c>
      <c r="R11" s="211"/>
      <c r="S11" s="211"/>
      <c r="T11" s="211"/>
      <c r="U11" s="211"/>
      <c r="V11" s="820">
        <f>L11*N11</f>
        <v>176.95764</v>
      </c>
      <c r="W11" s="821">
        <f t="shared" ref="W11:W12" si="2">IFERROR(V11/O11,0)</f>
        <v>0</v>
      </c>
      <c r="X11" s="821">
        <f t="shared" ref="X11:X12" si="3">IFERROR(ROUND(P11*Q11+R11*S11+T11*U11,2),0)</f>
        <v>0</v>
      </c>
    </row>
    <row r="12" spans="1:24" s="350" customFormat="1" ht="11.25" customHeight="1">
      <c r="A12" s="187" t="s">
        <v>619</v>
      </c>
      <c r="B12" s="2" t="s">
        <v>813</v>
      </c>
      <c r="C12" s="2" t="s">
        <v>816</v>
      </c>
      <c r="D12" s="180" t="s">
        <v>826</v>
      </c>
      <c r="E12" s="181" t="s">
        <v>577</v>
      </c>
      <c r="F12" s="181"/>
      <c r="G12" s="181" t="s">
        <v>294</v>
      </c>
      <c r="H12" s="182" t="s">
        <v>591</v>
      </c>
      <c r="I12" s="182">
        <v>1</v>
      </c>
      <c r="J12" s="182">
        <v>3.08</v>
      </c>
      <c r="K12" s="182">
        <v>1.1399999999999999</v>
      </c>
      <c r="L12" s="183">
        <f t="shared" si="0"/>
        <v>3.5111999999999997</v>
      </c>
      <c r="M12" s="209" t="s">
        <v>1177</v>
      </c>
      <c r="N12" s="210">
        <v>126.2</v>
      </c>
      <c r="O12" s="185"/>
      <c r="P12" s="718">
        <v>126.2</v>
      </c>
      <c r="Q12" s="719">
        <f t="shared" si="1"/>
        <v>0</v>
      </c>
      <c r="R12" s="211"/>
      <c r="S12" s="211"/>
      <c r="T12" s="211"/>
      <c r="U12" s="211"/>
      <c r="V12" s="820">
        <f t="shared" ref="V12:V34" si="4">L12*N12</f>
        <v>443.11343999999997</v>
      </c>
      <c r="W12" s="821">
        <f t="shared" si="2"/>
        <v>0</v>
      </c>
      <c r="X12" s="821">
        <f t="shared" si="3"/>
        <v>0</v>
      </c>
    </row>
    <row r="13" spans="1:24" s="350" customFormat="1" ht="11.25" customHeight="1">
      <c r="A13" s="179" t="s">
        <v>712</v>
      </c>
      <c r="B13" s="2" t="s">
        <v>813</v>
      </c>
      <c r="C13" s="2" t="s">
        <v>817</v>
      </c>
      <c r="D13" s="180" t="s">
        <v>827</v>
      </c>
      <c r="E13" s="181" t="s">
        <v>577</v>
      </c>
      <c r="F13" s="181"/>
      <c r="G13" s="181" t="s">
        <v>294</v>
      </c>
      <c r="H13" s="182" t="s">
        <v>591</v>
      </c>
      <c r="I13" s="182">
        <v>4</v>
      </c>
      <c r="J13" s="182">
        <v>3.08</v>
      </c>
      <c r="K13" s="182">
        <v>1.1399999999999999</v>
      </c>
      <c r="L13" s="183">
        <f t="shared" si="0"/>
        <v>14.044799999999999</v>
      </c>
      <c r="M13" s="209" t="s">
        <v>1177</v>
      </c>
      <c r="N13" s="210">
        <v>126.2</v>
      </c>
      <c r="O13" s="185"/>
      <c r="P13" s="718">
        <v>126.2</v>
      </c>
      <c r="Q13" s="719">
        <f t="shared" si="1"/>
        <v>0</v>
      </c>
      <c r="R13" s="211"/>
      <c r="S13" s="211"/>
      <c r="T13" s="211"/>
      <c r="U13" s="211"/>
      <c r="V13" s="820">
        <f t="shared" si="4"/>
        <v>1772.4537599999999</v>
      </c>
      <c r="W13" s="821">
        <f t="shared" ref="W13:W34" si="5">IFERROR(V13/O13,0)</f>
        <v>0</v>
      </c>
      <c r="X13" s="821">
        <f t="shared" ref="X13:X34" si="6">IFERROR(ROUND(P13*Q13+R13*S13+T13*U13,2),0)</f>
        <v>0</v>
      </c>
    </row>
    <row r="14" spans="1:24" s="350" customFormat="1" ht="11.25" customHeight="1">
      <c r="A14" s="187" t="s">
        <v>713</v>
      </c>
      <c r="B14" s="2" t="s">
        <v>813</v>
      </c>
      <c r="C14" s="2" t="s">
        <v>818</v>
      </c>
      <c r="D14" s="180" t="s">
        <v>828</v>
      </c>
      <c r="E14" s="181" t="s">
        <v>577</v>
      </c>
      <c r="F14" s="181"/>
      <c r="G14" s="181" t="s">
        <v>294</v>
      </c>
      <c r="H14" s="182" t="s">
        <v>591</v>
      </c>
      <c r="I14" s="182">
        <v>1</v>
      </c>
      <c r="J14" s="182">
        <v>3.14</v>
      </c>
      <c r="K14" s="182">
        <v>0.5</v>
      </c>
      <c r="L14" s="183">
        <f t="shared" si="0"/>
        <v>1.57</v>
      </c>
      <c r="M14" s="209" t="s">
        <v>1177</v>
      </c>
      <c r="N14" s="210">
        <v>126.2</v>
      </c>
      <c r="O14" s="185"/>
      <c r="P14" s="718">
        <v>126.2</v>
      </c>
      <c r="Q14" s="719">
        <f t="shared" si="1"/>
        <v>0</v>
      </c>
      <c r="R14" s="211"/>
      <c r="S14" s="211"/>
      <c r="T14" s="211"/>
      <c r="U14" s="211"/>
      <c r="V14" s="820">
        <f t="shared" si="4"/>
        <v>198.13400000000001</v>
      </c>
      <c r="W14" s="821">
        <f t="shared" si="5"/>
        <v>0</v>
      </c>
      <c r="X14" s="821">
        <f t="shared" si="6"/>
        <v>0</v>
      </c>
    </row>
    <row r="15" spans="1:24" s="350" customFormat="1" ht="11.25" customHeight="1">
      <c r="A15" s="179" t="s">
        <v>714</v>
      </c>
      <c r="B15" s="2" t="s">
        <v>813</v>
      </c>
      <c r="C15" s="2" t="s">
        <v>819</v>
      </c>
      <c r="D15" s="180" t="s">
        <v>829</v>
      </c>
      <c r="E15" s="181" t="s">
        <v>577</v>
      </c>
      <c r="F15" s="181"/>
      <c r="G15" s="181" t="s">
        <v>294</v>
      </c>
      <c r="H15" s="182" t="s">
        <v>591</v>
      </c>
      <c r="I15" s="182">
        <v>1</v>
      </c>
      <c r="J15" s="182">
        <v>3.08</v>
      </c>
      <c r="K15" s="182">
        <v>1.02</v>
      </c>
      <c r="L15" s="183">
        <f t="shared" si="0"/>
        <v>3.1415999999999999</v>
      </c>
      <c r="M15" s="209" t="s">
        <v>1177</v>
      </c>
      <c r="N15" s="210">
        <v>126.2</v>
      </c>
      <c r="O15" s="185"/>
      <c r="P15" s="718">
        <v>126.2</v>
      </c>
      <c r="Q15" s="719">
        <f t="shared" si="1"/>
        <v>0</v>
      </c>
      <c r="R15" s="211"/>
      <c r="S15" s="211"/>
      <c r="T15" s="211"/>
      <c r="U15" s="211"/>
      <c r="V15" s="820">
        <f t="shared" si="4"/>
        <v>396.46992</v>
      </c>
      <c r="W15" s="821">
        <f t="shared" si="5"/>
        <v>0</v>
      </c>
      <c r="X15" s="821">
        <f t="shared" si="6"/>
        <v>0</v>
      </c>
    </row>
    <row r="16" spans="1:24" s="350" customFormat="1" ht="11.25" customHeight="1">
      <c r="A16" s="187" t="s">
        <v>715</v>
      </c>
      <c r="B16" s="2" t="s">
        <v>813</v>
      </c>
      <c r="C16" s="2" t="s">
        <v>820</v>
      </c>
      <c r="D16" s="180" t="s">
        <v>830</v>
      </c>
      <c r="E16" s="181" t="s">
        <v>577</v>
      </c>
      <c r="F16" s="181"/>
      <c r="G16" s="181" t="s">
        <v>294</v>
      </c>
      <c r="H16" s="182" t="s">
        <v>591</v>
      </c>
      <c r="I16" s="182">
        <v>1</v>
      </c>
      <c r="J16" s="182">
        <v>3.08</v>
      </c>
      <c r="K16" s="182">
        <v>1.23</v>
      </c>
      <c r="L16" s="183">
        <f t="shared" si="0"/>
        <v>3.7884000000000002</v>
      </c>
      <c r="M16" s="209" t="s">
        <v>1177</v>
      </c>
      <c r="N16" s="210">
        <v>126.2</v>
      </c>
      <c r="O16" s="185"/>
      <c r="P16" s="718">
        <v>126.2</v>
      </c>
      <c r="Q16" s="719">
        <f t="shared" si="1"/>
        <v>0</v>
      </c>
      <c r="R16" s="211"/>
      <c r="S16" s="211"/>
      <c r="T16" s="211"/>
      <c r="U16" s="211"/>
      <c r="V16" s="820">
        <f t="shared" si="4"/>
        <v>478.09608000000003</v>
      </c>
      <c r="W16" s="821">
        <f t="shared" si="5"/>
        <v>0</v>
      </c>
      <c r="X16" s="821">
        <f t="shared" si="6"/>
        <v>0</v>
      </c>
    </row>
    <row r="17" spans="1:24" s="350" customFormat="1" ht="11.25" customHeight="1">
      <c r="A17" s="179" t="s">
        <v>716</v>
      </c>
      <c r="B17" s="2" t="s">
        <v>813</v>
      </c>
      <c r="C17" s="2" t="s">
        <v>821</v>
      </c>
      <c r="D17" s="180" t="s">
        <v>831</v>
      </c>
      <c r="E17" s="181" t="s">
        <v>577</v>
      </c>
      <c r="F17" s="181"/>
      <c r="G17" s="181" t="s">
        <v>294</v>
      </c>
      <c r="H17" s="182" t="s">
        <v>591</v>
      </c>
      <c r="I17" s="182">
        <v>1</v>
      </c>
      <c r="J17" s="182">
        <v>1.31</v>
      </c>
      <c r="K17" s="182">
        <v>1.1399999999999999</v>
      </c>
      <c r="L17" s="183">
        <f t="shared" si="0"/>
        <v>1.4933999999999998</v>
      </c>
      <c r="M17" s="209" t="s">
        <v>1177</v>
      </c>
      <c r="N17" s="210">
        <v>126.2</v>
      </c>
      <c r="O17" s="185"/>
      <c r="P17" s="718">
        <v>126.2</v>
      </c>
      <c r="Q17" s="719">
        <f t="shared" si="1"/>
        <v>0</v>
      </c>
      <c r="R17" s="211"/>
      <c r="S17" s="211"/>
      <c r="T17" s="211"/>
      <c r="U17" s="211"/>
      <c r="V17" s="820">
        <f t="shared" si="4"/>
        <v>188.46707999999998</v>
      </c>
      <c r="W17" s="821">
        <f t="shared" si="5"/>
        <v>0</v>
      </c>
      <c r="X17" s="821">
        <f t="shared" si="6"/>
        <v>0</v>
      </c>
    </row>
    <row r="18" spans="1:24" s="350" customFormat="1" ht="11.25" customHeight="1">
      <c r="A18" s="187" t="s">
        <v>717</v>
      </c>
      <c r="B18" s="2" t="s">
        <v>813</v>
      </c>
      <c r="C18" s="2" t="s">
        <v>822</v>
      </c>
      <c r="D18" s="180" t="s">
        <v>832</v>
      </c>
      <c r="E18" s="181" t="s">
        <v>577</v>
      </c>
      <c r="F18" s="181"/>
      <c r="G18" s="181" t="s">
        <v>294</v>
      </c>
      <c r="H18" s="182" t="s">
        <v>591</v>
      </c>
      <c r="I18" s="182">
        <v>1</v>
      </c>
      <c r="J18" s="182">
        <v>1.31</v>
      </c>
      <c r="K18" s="182">
        <v>1.1399999999999999</v>
      </c>
      <c r="L18" s="183">
        <f t="shared" si="0"/>
        <v>1.4933999999999998</v>
      </c>
      <c r="M18" s="209" t="s">
        <v>1177</v>
      </c>
      <c r="N18" s="210">
        <v>126.2</v>
      </c>
      <c r="O18" s="185"/>
      <c r="P18" s="718">
        <v>126.2</v>
      </c>
      <c r="Q18" s="719">
        <f t="shared" si="1"/>
        <v>0</v>
      </c>
      <c r="R18" s="211"/>
      <c r="S18" s="211"/>
      <c r="T18" s="211"/>
      <c r="U18" s="211"/>
      <c r="V18" s="820">
        <f t="shared" si="4"/>
        <v>188.46707999999998</v>
      </c>
      <c r="W18" s="821">
        <f t="shared" si="5"/>
        <v>0</v>
      </c>
      <c r="X18" s="821">
        <f t="shared" si="6"/>
        <v>0</v>
      </c>
    </row>
    <row r="19" spans="1:24" s="350" customFormat="1" ht="11.25" customHeight="1">
      <c r="A19" s="179" t="s">
        <v>718</v>
      </c>
      <c r="B19" s="2" t="s">
        <v>813</v>
      </c>
      <c r="C19" s="2" t="s">
        <v>823</v>
      </c>
      <c r="D19" s="180" t="s">
        <v>833</v>
      </c>
      <c r="E19" s="181" t="s">
        <v>577</v>
      </c>
      <c r="F19" s="181"/>
      <c r="G19" s="181" t="s">
        <v>294</v>
      </c>
      <c r="H19" s="182" t="s">
        <v>591</v>
      </c>
      <c r="I19" s="182">
        <v>3</v>
      </c>
      <c r="J19" s="182">
        <v>0.95</v>
      </c>
      <c r="K19" s="182">
        <v>0.62</v>
      </c>
      <c r="L19" s="183">
        <f t="shared" si="0"/>
        <v>1.7669999999999997</v>
      </c>
      <c r="M19" s="209" t="s">
        <v>1177</v>
      </c>
      <c r="N19" s="210">
        <v>126.2</v>
      </c>
      <c r="O19" s="185"/>
      <c r="P19" s="718">
        <v>126.2</v>
      </c>
      <c r="Q19" s="719">
        <f t="shared" si="1"/>
        <v>0</v>
      </c>
      <c r="R19" s="211"/>
      <c r="S19" s="211"/>
      <c r="T19" s="211"/>
      <c r="U19" s="211"/>
      <c r="V19" s="820">
        <f t="shared" si="4"/>
        <v>222.99539999999996</v>
      </c>
      <c r="W19" s="821">
        <f t="shared" si="5"/>
        <v>0</v>
      </c>
      <c r="X19" s="821">
        <f t="shared" si="6"/>
        <v>0</v>
      </c>
    </row>
    <row r="20" spans="1:24" s="350" customFormat="1" ht="11.25" customHeight="1">
      <c r="A20" s="187" t="s">
        <v>719</v>
      </c>
      <c r="B20" s="2" t="s">
        <v>813</v>
      </c>
      <c r="C20" s="2" t="s">
        <v>385</v>
      </c>
      <c r="D20" s="180" t="s">
        <v>834</v>
      </c>
      <c r="E20" s="181" t="s">
        <v>577</v>
      </c>
      <c r="F20" s="181"/>
      <c r="G20" s="181" t="s">
        <v>294</v>
      </c>
      <c r="H20" s="182" t="s">
        <v>591</v>
      </c>
      <c r="I20" s="182">
        <v>20</v>
      </c>
      <c r="J20" s="182">
        <v>2</v>
      </c>
      <c r="K20" s="182">
        <v>1.27</v>
      </c>
      <c r="L20" s="183">
        <f t="shared" si="0"/>
        <v>50.8</v>
      </c>
      <c r="M20" s="209" t="s">
        <v>1177</v>
      </c>
      <c r="N20" s="210">
        <v>126.2</v>
      </c>
      <c r="O20" s="185"/>
      <c r="P20" s="718">
        <v>126.2</v>
      </c>
      <c r="Q20" s="719">
        <f t="shared" si="1"/>
        <v>0</v>
      </c>
      <c r="R20" s="211"/>
      <c r="S20" s="211"/>
      <c r="T20" s="211"/>
      <c r="U20" s="211"/>
      <c r="V20" s="820">
        <f t="shared" si="4"/>
        <v>6410.96</v>
      </c>
      <c r="W20" s="821">
        <f t="shared" si="5"/>
        <v>0</v>
      </c>
      <c r="X20" s="821">
        <f t="shared" si="6"/>
        <v>0</v>
      </c>
    </row>
    <row r="21" spans="1:24" s="350" customFormat="1" ht="11.25" customHeight="1">
      <c r="A21" s="179" t="s">
        <v>720</v>
      </c>
      <c r="B21" s="2" t="s">
        <v>835</v>
      </c>
      <c r="C21" s="2" t="s">
        <v>497</v>
      </c>
      <c r="D21" s="180" t="s">
        <v>850</v>
      </c>
      <c r="E21" s="181" t="s">
        <v>577</v>
      </c>
      <c r="F21" s="181"/>
      <c r="G21" s="181" t="s">
        <v>294</v>
      </c>
      <c r="H21" s="182" t="s">
        <v>591</v>
      </c>
      <c r="I21" s="182">
        <v>1</v>
      </c>
      <c r="J21" s="182">
        <v>10.5</v>
      </c>
      <c r="K21" s="182">
        <v>4.0999999999999996</v>
      </c>
      <c r="L21" s="183">
        <f t="shared" si="0"/>
        <v>43.05</v>
      </c>
      <c r="M21" s="209" t="s">
        <v>1177</v>
      </c>
      <c r="N21" s="210">
        <v>126.2</v>
      </c>
      <c r="O21" s="185"/>
      <c r="P21" s="718">
        <v>126.2</v>
      </c>
      <c r="Q21" s="719">
        <f t="shared" si="1"/>
        <v>0</v>
      </c>
      <c r="R21" s="211"/>
      <c r="S21" s="211"/>
      <c r="T21" s="211"/>
      <c r="U21" s="211"/>
      <c r="V21" s="820">
        <f t="shared" si="4"/>
        <v>5432.91</v>
      </c>
      <c r="W21" s="821">
        <f t="shared" si="5"/>
        <v>0</v>
      </c>
      <c r="X21" s="821">
        <f t="shared" si="6"/>
        <v>0</v>
      </c>
    </row>
    <row r="22" spans="1:24" s="350" customFormat="1" ht="11.25" customHeight="1">
      <c r="A22" s="187" t="s">
        <v>721</v>
      </c>
      <c r="B22" s="2" t="s">
        <v>835</v>
      </c>
      <c r="C22" s="2" t="s">
        <v>836</v>
      </c>
      <c r="D22" s="180" t="s">
        <v>851</v>
      </c>
      <c r="E22" s="181" t="s">
        <v>577</v>
      </c>
      <c r="F22" s="181"/>
      <c r="G22" s="181" t="s">
        <v>294</v>
      </c>
      <c r="H22" s="182" t="s">
        <v>591</v>
      </c>
      <c r="I22" s="182">
        <v>1</v>
      </c>
      <c r="J22" s="182">
        <v>2</v>
      </c>
      <c r="K22" s="182">
        <v>1.25</v>
      </c>
      <c r="L22" s="183">
        <f t="shared" si="0"/>
        <v>2.5</v>
      </c>
      <c r="M22" s="209" t="s">
        <v>1177</v>
      </c>
      <c r="N22" s="210">
        <v>126.2</v>
      </c>
      <c r="O22" s="185"/>
      <c r="P22" s="718">
        <v>126.2</v>
      </c>
      <c r="Q22" s="719">
        <f t="shared" si="1"/>
        <v>0</v>
      </c>
      <c r="R22" s="211"/>
      <c r="S22" s="211"/>
      <c r="T22" s="211"/>
      <c r="U22" s="211"/>
      <c r="V22" s="820">
        <f t="shared" si="4"/>
        <v>315.5</v>
      </c>
      <c r="W22" s="821">
        <f t="shared" si="5"/>
        <v>0</v>
      </c>
      <c r="X22" s="821">
        <f t="shared" si="6"/>
        <v>0</v>
      </c>
    </row>
    <row r="23" spans="1:24" s="350" customFormat="1" ht="11.25" customHeight="1">
      <c r="A23" s="179" t="s">
        <v>722</v>
      </c>
      <c r="B23" s="2" t="s">
        <v>835</v>
      </c>
      <c r="C23" s="2" t="s">
        <v>837</v>
      </c>
      <c r="D23" s="180" t="s">
        <v>852</v>
      </c>
      <c r="E23" s="181" t="s">
        <v>577</v>
      </c>
      <c r="F23" s="181"/>
      <c r="G23" s="181" t="s">
        <v>294</v>
      </c>
      <c r="H23" s="182" t="s">
        <v>591</v>
      </c>
      <c r="I23" s="182">
        <v>1</v>
      </c>
      <c r="J23" s="182">
        <v>2</v>
      </c>
      <c r="K23" s="182">
        <v>1.7</v>
      </c>
      <c r="L23" s="183">
        <f t="shared" si="0"/>
        <v>3.4</v>
      </c>
      <c r="M23" s="209" t="s">
        <v>1177</v>
      </c>
      <c r="N23" s="210">
        <v>126.2</v>
      </c>
      <c r="O23" s="185"/>
      <c r="P23" s="718">
        <v>126.2</v>
      </c>
      <c r="Q23" s="719">
        <f t="shared" si="1"/>
        <v>0</v>
      </c>
      <c r="R23" s="211"/>
      <c r="S23" s="211"/>
      <c r="T23" s="211"/>
      <c r="U23" s="211"/>
      <c r="V23" s="820">
        <f t="shared" si="4"/>
        <v>429.08</v>
      </c>
      <c r="W23" s="821">
        <f t="shared" si="5"/>
        <v>0</v>
      </c>
      <c r="X23" s="821">
        <f t="shared" si="6"/>
        <v>0</v>
      </c>
    </row>
    <row r="24" spans="1:24" s="350" customFormat="1" ht="11.25" customHeight="1">
      <c r="A24" s="187" t="s">
        <v>723</v>
      </c>
      <c r="B24" s="2" t="s">
        <v>835</v>
      </c>
      <c r="C24" s="2" t="s">
        <v>838</v>
      </c>
      <c r="D24" s="180" t="s">
        <v>853</v>
      </c>
      <c r="E24" s="181" t="s">
        <v>577</v>
      </c>
      <c r="F24" s="181"/>
      <c r="G24" s="181" t="s">
        <v>294</v>
      </c>
      <c r="H24" s="182" t="s">
        <v>591</v>
      </c>
      <c r="I24" s="182">
        <v>1</v>
      </c>
      <c r="J24" s="182">
        <v>2</v>
      </c>
      <c r="K24" s="182">
        <v>1.25</v>
      </c>
      <c r="L24" s="183">
        <f t="shared" si="0"/>
        <v>2.5</v>
      </c>
      <c r="M24" s="209" t="s">
        <v>1177</v>
      </c>
      <c r="N24" s="210">
        <v>126.2</v>
      </c>
      <c r="O24" s="185"/>
      <c r="P24" s="718">
        <v>126.2</v>
      </c>
      <c r="Q24" s="719">
        <f t="shared" si="1"/>
        <v>0</v>
      </c>
      <c r="R24" s="211"/>
      <c r="S24" s="211"/>
      <c r="T24" s="211"/>
      <c r="U24" s="211"/>
      <c r="V24" s="820">
        <f t="shared" si="4"/>
        <v>315.5</v>
      </c>
      <c r="W24" s="821">
        <f t="shared" si="5"/>
        <v>0</v>
      </c>
      <c r="X24" s="821">
        <f t="shared" si="6"/>
        <v>0</v>
      </c>
    </row>
    <row r="25" spans="1:24" s="350" customFormat="1" ht="11.25" customHeight="1">
      <c r="A25" s="179" t="s">
        <v>724</v>
      </c>
      <c r="B25" s="2" t="s">
        <v>835</v>
      </c>
      <c r="C25" s="2" t="s">
        <v>839</v>
      </c>
      <c r="D25" s="180" t="s">
        <v>854</v>
      </c>
      <c r="E25" s="181" t="s">
        <v>577</v>
      </c>
      <c r="F25" s="181"/>
      <c r="G25" s="181" t="s">
        <v>294</v>
      </c>
      <c r="H25" s="182" t="s">
        <v>591</v>
      </c>
      <c r="I25" s="182">
        <v>1</v>
      </c>
      <c r="J25" s="182">
        <v>2</v>
      </c>
      <c r="K25" s="182">
        <v>1.25</v>
      </c>
      <c r="L25" s="183">
        <f t="shared" si="0"/>
        <v>2.5</v>
      </c>
      <c r="M25" s="209" t="s">
        <v>1177</v>
      </c>
      <c r="N25" s="210">
        <v>126.2</v>
      </c>
      <c r="O25" s="185"/>
      <c r="P25" s="718">
        <v>126.2</v>
      </c>
      <c r="Q25" s="719">
        <f t="shared" si="1"/>
        <v>0</v>
      </c>
      <c r="R25" s="211"/>
      <c r="S25" s="211"/>
      <c r="T25" s="211"/>
      <c r="U25" s="211"/>
      <c r="V25" s="820">
        <f t="shared" si="4"/>
        <v>315.5</v>
      </c>
      <c r="W25" s="821">
        <f t="shared" si="5"/>
        <v>0</v>
      </c>
      <c r="X25" s="821">
        <f t="shared" si="6"/>
        <v>0</v>
      </c>
    </row>
    <row r="26" spans="1:24" s="350" customFormat="1" ht="11.25" customHeight="1">
      <c r="A26" s="187" t="s">
        <v>725</v>
      </c>
      <c r="B26" s="2" t="s">
        <v>835</v>
      </c>
      <c r="C26" s="2" t="s">
        <v>840</v>
      </c>
      <c r="D26" s="180" t="s">
        <v>856</v>
      </c>
      <c r="E26" s="181" t="s">
        <v>577</v>
      </c>
      <c r="F26" s="181"/>
      <c r="G26" s="181" t="s">
        <v>294</v>
      </c>
      <c r="H26" s="182" t="s">
        <v>591</v>
      </c>
      <c r="I26" s="182">
        <v>1</v>
      </c>
      <c r="J26" s="182">
        <v>3.14</v>
      </c>
      <c r="K26" s="182">
        <v>0.5</v>
      </c>
      <c r="L26" s="183">
        <f t="shared" si="0"/>
        <v>1.57</v>
      </c>
      <c r="M26" s="209" t="s">
        <v>1177</v>
      </c>
      <c r="N26" s="210">
        <v>126.2</v>
      </c>
      <c r="O26" s="185"/>
      <c r="P26" s="718">
        <v>126.2</v>
      </c>
      <c r="Q26" s="719">
        <f t="shared" si="1"/>
        <v>0</v>
      </c>
      <c r="R26" s="211"/>
      <c r="S26" s="211"/>
      <c r="T26" s="211"/>
      <c r="U26" s="211"/>
      <c r="V26" s="820">
        <f t="shared" si="4"/>
        <v>198.13400000000001</v>
      </c>
      <c r="W26" s="821">
        <f t="shared" si="5"/>
        <v>0</v>
      </c>
      <c r="X26" s="821">
        <f t="shared" si="6"/>
        <v>0</v>
      </c>
    </row>
    <row r="27" spans="1:24" s="350" customFormat="1" ht="11.25" customHeight="1">
      <c r="A27" s="179" t="s">
        <v>726</v>
      </c>
      <c r="B27" s="2" t="s">
        <v>835</v>
      </c>
      <c r="C27" s="2" t="s">
        <v>841</v>
      </c>
      <c r="D27" s="180" t="s">
        <v>855</v>
      </c>
      <c r="E27" s="181" t="s">
        <v>577</v>
      </c>
      <c r="F27" s="181"/>
      <c r="G27" s="181" t="s">
        <v>294</v>
      </c>
      <c r="H27" s="182" t="s">
        <v>591</v>
      </c>
      <c r="I27" s="182">
        <v>2</v>
      </c>
      <c r="J27" s="182">
        <v>2</v>
      </c>
      <c r="K27" s="182">
        <v>1.25</v>
      </c>
      <c r="L27" s="183">
        <f t="shared" si="0"/>
        <v>5</v>
      </c>
      <c r="M27" s="209" t="s">
        <v>1177</v>
      </c>
      <c r="N27" s="210">
        <v>126.2</v>
      </c>
      <c r="O27" s="185"/>
      <c r="P27" s="718">
        <v>126.2</v>
      </c>
      <c r="Q27" s="719">
        <f t="shared" si="1"/>
        <v>0</v>
      </c>
      <c r="R27" s="211"/>
      <c r="S27" s="211"/>
      <c r="T27" s="211"/>
      <c r="U27" s="211"/>
      <c r="V27" s="820">
        <f t="shared" si="4"/>
        <v>631</v>
      </c>
      <c r="W27" s="821">
        <f t="shared" si="5"/>
        <v>0</v>
      </c>
      <c r="X27" s="821">
        <f t="shared" si="6"/>
        <v>0</v>
      </c>
    </row>
    <row r="28" spans="1:24" s="350" customFormat="1" ht="11.25" customHeight="1">
      <c r="A28" s="187" t="s">
        <v>727</v>
      </c>
      <c r="B28" s="2" t="s">
        <v>835</v>
      </c>
      <c r="C28" s="2" t="s">
        <v>842</v>
      </c>
      <c r="D28" s="180" t="s">
        <v>857</v>
      </c>
      <c r="E28" s="181" t="s">
        <v>577</v>
      </c>
      <c r="F28" s="181"/>
      <c r="G28" s="181" t="s">
        <v>294</v>
      </c>
      <c r="H28" s="182" t="s">
        <v>591</v>
      </c>
      <c r="I28" s="182">
        <v>1</v>
      </c>
      <c r="J28" s="182">
        <v>2</v>
      </c>
      <c r="K28" s="182">
        <v>1.25</v>
      </c>
      <c r="L28" s="183">
        <f t="shared" si="0"/>
        <v>2.5</v>
      </c>
      <c r="M28" s="209" t="s">
        <v>1177</v>
      </c>
      <c r="N28" s="210">
        <v>126.2</v>
      </c>
      <c r="O28" s="185"/>
      <c r="P28" s="718">
        <v>126.2</v>
      </c>
      <c r="Q28" s="719">
        <f t="shared" si="1"/>
        <v>0</v>
      </c>
      <c r="R28" s="211"/>
      <c r="S28" s="211"/>
      <c r="T28" s="211"/>
      <c r="U28" s="211"/>
      <c r="V28" s="820">
        <f t="shared" si="4"/>
        <v>315.5</v>
      </c>
      <c r="W28" s="821">
        <f t="shared" si="5"/>
        <v>0</v>
      </c>
      <c r="X28" s="821">
        <f t="shared" si="6"/>
        <v>0</v>
      </c>
    </row>
    <row r="29" spans="1:24" s="350" customFormat="1" ht="11.25" customHeight="1">
      <c r="A29" s="179" t="s">
        <v>728</v>
      </c>
      <c r="B29" s="2" t="s">
        <v>835</v>
      </c>
      <c r="C29" s="2" t="s">
        <v>843</v>
      </c>
      <c r="D29" s="180" t="s">
        <v>858</v>
      </c>
      <c r="E29" s="181" t="s">
        <v>577</v>
      </c>
      <c r="F29" s="181"/>
      <c r="G29" s="181" t="s">
        <v>294</v>
      </c>
      <c r="H29" s="182" t="s">
        <v>591</v>
      </c>
      <c r="I29" s="182">
        <v>1</v>
      </c>
      <c r="J29" s="182">
        <v>2</v>
      </c>
      <c r="K29" s="182">
        <v>1.25</v>
      </c>
      <c r="L29" s="183">
        <f t="shared" si="0"/>
        <v>2.5</v>
      </c>
      <c r="M29" s="209" t="s">
        <v>1177</v>
      </c>
      <c r="N29" s="210">
        <v>126.2</v>
      </c>
      <c r="O29" s="185"/>
      <c r="P29" s="718">
        <v>126.2</v>
      </c>
      <c r="Q29" s="719">
        <f t="shared" si="1"/>
        <v>0</v>
      </c>
      <c r="R29" s="211"/>
      <c r="S29" s="211"/>
      <c r="T29" s="211"/>
      <c r="U29" s="211"/>
      <c r="V29" s="820">
        <f t="shared" si="4"/>
        <v>315.5</v>
      </c>
      <c r="W29" s="821">
        <f t="shared" si="5"/>
        <v>0</v>
      </c>
      <c r="X29" s="821">
        <f t="shared" si="6"/>
        <v>0</v>
      </c>
    </row>
    <row r="30" spans="1:24" s="350" customFormat="1" ht="11.25" customHeight="1">
      <c r="A30" s="187" t="s">
        <v>729</v>
      </c>
      <c r="B30" s="2" t="s">
        <v>835</v>
      </c>
      <c r="C30" s="2" t="s">
        <v>844</v>
      </c>
      <c r="D30" s="180" t="s">
        <v>859</v>
      </c>
      <c r="E30" s="181" t="s">
        <v>577</v>
      </c>
      <c r="F30" s="181"/>
      <c r="G30" s="181" t="s">
        <v>294</v>
      </c>
      <c r="H30" s="182" t="s">
        <v>591</v>
      </c>
      <c r="I30" s="182">
        <v>1</v>
      </c>
      <c r="J30" s="182">
        <v>2</v>
      </c>
      <c r="K30" s="182">
        <v>1.25</v>
      </c>
      <c r="L30" s="183">
        <f t="shared" si="0"/>
        <v>2.5</v>
      </c>
      <c r="M30" s="209" t="s">
        <v>1177</v>
      </c>
      <c r="N30" s="210">
        <v>126.2</v>
      </c>
      <c r="O30" s="185"/>
      <c r="P30" s="718">
        <v>126.2</v>
      </c>
      <c r="Q30" s="719">
        <f t="shared" si="1"/>
        <v>0</v>
      </c>
      <c r="R30" s="211"/>
      <c r="S30" s="211"/>
      <c r="T30" s="211"/>
      <c r="U30" s="211"/>
      <c r="V30" s="820">
        <f t="shared" si="4"/>
        <v>315.5</v>
      </c>
      <c r="W30" s="821">
        <f t="shared" si="5"/>
        <v>0</v>
      </c>
      <c r="X30" s="821">
        <f t="shared" si="6"/>
        <v>0</v>
      </c>
    </row>
    <row r="31" spans="1:24" s="350" customFormat="1" ht="11.25" customHeight="1">
      <c r="A31" s="179" t="s">
        <v>617</v>
      </c>
      <c r="B31" s="2" t="s">
        <v>835</v>
      </c>
      <c r="C31" s="2" t="s">
        <v>845</v>
      </c>
      <c r="D31" s="180" t="s">
        <v>860</v>
      </c>
      <c r="E31" s="181" t="s">
        <v>577</v>
      </c>
      <c r="F31" s="181"/>
      <c r="G31" s="181" t="s">
        <v>294</v>
      </c>
      <c r="H31" s="182" t="s">
        <v>591</v>
      </c>
      <c r="I31" s="182">
        <v>1</v>
      </c>
      <c r="J31" s="182">
        <v>2</v>
      </c>
      <c r="K31" s="182">
        <v>1.25</v>
      </c>
      <c r="L31" s="183">
        <f t="shared" si="0"/>
        <v>2.5</v>
      </c>
      <c r="M31" s="209" t="s">
        <v>1177</v>
      </c>
      <c r="N31" s="210">
        <v>126.2</v>
      </c>
      <c r="O31" s="185"/>
      <c r="P31" s="718">
        <v>126.2</v>
      </c>
      <c r="Q31" s="719">
        <f t="shared" si="1"/>
        <v>0</v>
      </c>
      <c r="R31" s="211"/>
      <c r="S31" s="211"/>
      <c r="T31" s="211"/>
      <c r="U31" s="211"/>
      <c r="V31" s="820">
        <f t="shared" si="4"/>
        <v>315.5</v>
      </c>
      <c r="W31" s="821">
        <f t="shared" si="5"/>
        <v>0</v>
      </c>
      <c r="X31" s="821">
        <f t="shared" si="6"/>
        <v>0</v>
      </c>
    </row>
    <row r="32" spans="1:24" s="350" customFormat="1" ht="11.25" customHeight="1">
      <c r="A32" s="187" t="s">
        <v>730</v>
      </c>
      <c r="B32" s="2" t="s">
        <v>835</v>
      </c>
      <c r="C32" s="2" t="s">
        <v>846</v>
      </c>
      <c r="D32" s="180" t="s">
        <v>862</v>
      </c>
      <c r="E32" s="181" t="s">
        <v>577</v>
      </c>
      <c r="F32" s="181"/>
      <c r="G32" s="181" t="s">
        <v>294</v>
      </c>
      <c r="H32" s="182" t="s">
        <v>591</v>
      </c>
      <c r="I32" s="182">
        <v>1</v>
      </c>
      <c r="J32" s="182">
        <v>1.1000000000000001</v>
      </c>
      <c r="K32" s="182">
        <v>2.2999999999999998</v>
      </c>
      <c r="L32" s="183">
        <f t="shared" si="0"/>
        <v>2.5299999999999998</v>
      </c>
      <c r="M32" s="209" t="s">
        <v>1177</v>
      </c>
      <c r="N32" s="210">
        <v>126.2</v>
      </c>
      <c r="O32" s="185"/>
      <c r="P32" s="718">
        <v>126.2</v>
      </c>
      <c r="Q32" s="719">
        <f t="shared" si="1"/>
        <v>0</v>
      </c>
      <c r="R32" s="211"/>
      <c r="S32" s="211"/>
      <c r="T32" s="211"/>
      <c r="U32" s="211"/>
      <c r="V32" s="820">
        <f t="shared" si="4"/>
        <v>319.286</v>
      </c>
      <c r="W32" s="821">
        <f t="shared" si="5"/>
        <v>0</v>
      </c>
      <c r="X32" s="821">
        <f t="shared" si="6"/>
        <v>0</v>
      </c>
    </row>
    <row r="33" spans="1:24" s="350" customFormat="1" ht="11.25" customHeight="1">
      <c r="A33" s="179" t="s">
        <v>731</v>
      </c>
      <c r="B33" s="2" t="s">
        <v>835</v>
      </c>
      <c r="C33" s="2" t="s">
        <v>847</v>
      </c>
      <c r="D33" s="180" t="s">
        <v>861</v>
      </c>
      <c r="E33" s="181" t="s">
        <v>577</v>
      </c>
      <c r="F33" s="181"/>
      <c r="G33" s="181" t="s">
        <v>294</v>
      </c>
      <c r="H33" s="182" t="s">
        <v>591</v>
      </c>
      <c r="I33" s="182">
        <v>2</v>
      </c>
      <c r="J33" s="182">
        <v>0.8</v>
      </c>
      <c r="K33" s="182">
        <v>0.55000000000000004</v>
      </c>
      <c r="L33" s="183">
        <f t="shared" si="0"/>
        <v>0.88000000000000012</v>
      </c>
      <c r="M33" s="209" t="s">
        <v>1177</v>
      </c>
      <c r="N33" s="210">
        <v>126.2</v>
      </c>
      <c r="O33" s="185"/>
      <c r="P33" s="718">
        <v>126.2</v>
      </c>
      <c r="Q33" s="719">
        <f t="shared" si="1"/>
        <v>0</v>
      </c>
      <c r="R33" s="211"/>
      <c r="S33" s="211"/>
      <c r="T33" s="211"/>
      <c r="U33" s="211"/>
      <c r="V33" s="820">
        <f t="shared" si="4"/>
        <v>111.05600000000001</v>
      </c>
      <c r="W33" s="821">
        <f t="shared" si="5"/>
        <v>0</v>
      </c>
      <c r="X33" s="821">
        <f t="shared" si="6"/>
        <v>0</v>
      </c>
    </row>
    <row r="34" spans="1:24" s="350" customFormat="1" ht="11.25" customHeight="1">
      <c r="A34" s="187" t="s">
        <v>732</v>
      </c>
      <c r="B34" s="2" t="s">
        <v>835</v>
      </c>
      <c r="C34" s="2" t="s">
        <v>847</v>
      </c>
      <c r="D34" s="180" t="s">
        <v>861</v>
      </c>
      <c r="E34" s="181" t="s">
        <v>577</v>
      </c>
      <c r="F34" s="181"/>
      <c r="G34" s="181" t="s">
        <v>294</v>
      </c>
      <c r="H34" s="182" t="s">
        <v>591</v>
      </c>
      <c r="I34" s="182">
        <v>2</v>
      </c>
      <c r="J34" s="182">
        <v>0.5</v>
      </c>
      <c r="K34" s="182">
        <v>0.4</v>
      </c>
      <c r="L34" s="183">
        <f t="shared" si="0"/>
        <v>0.4</v>
      </c>
      <c r="M34" s="209" t="s">
        <v>1177</v>
      </c>
      <c r="N34" s="210">
        <v>126.2</v>
      </c>
      <c r="O34" s="185"/>
      <c r="P34" s="718">
        <v>126.2</v>
      </c>
      <c r="Q34" s="719">
        <f t="shared" si="1"/>
        <v>0</v>
      </c>
      <c r="R34" s="211"/>
      <c r="S34" s="211"/>
      <c r="T34" s="211"/>
      <c r="U34" s="211"/>
      <c r="V34" s="820">
        <f t="shared" si="4"/>
        <v>50.480000000000004</v>
      </c>
      <c r="W34" s="821">
        <f t="shared" si="5"/>
        <v>0</v>
      </c>
      <c r="X34" s="821">
        <f t="shared" si="6"/>
        <v>0</v>
      </c>
    </row>
    <row r="35" spans="1:24" s="350" customFormat="1" ht="11.25" customHeight="1">
      <c r="A35" s="179" t="s">
        <v>733</v>
      </c>
      <c r="B35" s="2" t="s">
        <v>835</v>
      </c>
      <c r="C35" s="2" t="s">
        <v>848</v>
      </c>
      <c r="D35" s="180" t="s">
        <v>1217</v>
      </c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</row>
    <row r="36" spans="1:24" s="350" customFormat="1" ht="11.25" customHeight="1">
      <c r="A36" s="187" t="s">
        <v>734</v>
      </c>
      <c r="B36" s="2" t="s">
        <v>835</v>
      </c>
      <c r="C36" s="2" t="s">
        <v>849</v>
      </c>
      <c r="D36" s="180" t="s">
        <v>1217</v>
      </c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</row>
    <row r="37" spans="1:24" s="350" customFormat="1" ht="11.25" customHeight="1">
      <c r="A37" s="212" t="s">
        <v>72</v>
      </c>
      <c r="B37" s="213" t="s">
        <v>548</v>
      </c>
      <c r="C37" s="213"/>
      <c r="D37" s="214"/>
      <c r="E37" s="214"/>
      <c r="F37" s="214"/>
      <c r="G37" s="214"/>
      <c r="H37" s="214"/>
      <c r="I37" s="214"/>
      <c r="J37" s="215"/>
      <c r="K37" s="215"/>
      <c r="L37" s="216">
        <f>SUM(L10:L36)</f>
        <v>160.72779999999997</v>
      </c>
      <c r="M37" s="218"/>
      <c r="N37" s="218"/>
      <c r="O37" s="218"/>
      <c r="P37" s="218"/>
      <c r="Q37" s="218"/>
      <c r="R37" s="218"/>
      <c r="S37" s="218"/>
      <c r="T37" s="218"/>
      <c r="U37" s="218"/>
      <c r="V37" s="842">
        <f t="shared" ref="V37:X37" si="7">SUM(V10:V36)</f>
        <v>20283.848360000004</v>
      </c>
      <c r="W37" s="842">
        <f t="shared" si="7"/>
        <v>0</v>
      </c>
      <c r="X37" s="842">
        <f t="shared" si="7"/>
        <v>0</v>
      </c>
    </row>
    <row r="38" spans="1:24" s="350" customFormat="1" ht="11.25" customHeight="1">
      <c r="A38" s="171"/>
      <c r="B38" s="172" t="s">
        <v>899</v>
      </c>
      <c r="C38" s="172"/>
      <c r="D38" s="173"/>
      <c r="E38" s="174"/>
      <c r="F38" s="173"/>
      <c r="G38" s="173"/>
      <c r="H38" s="175"/>
      <c r="I38" s="175"/>
      <c r="J38" s="175"/>
      <c r="K38" s="175"/>
      <c r="L38" s="176"/>
      <c r="M38" s="176"/>
      <c r="N38" s="176"/>
      <c r="O38" s="175"/>
      <c r="P38" s="176"/>
      <c r="Q38" s="176"/>
      <c r="R38" s="176"/>
      <c r="S38" s="176"/>
      <c r="T38" s="176"/>
      <c r="U38" s="176"/>
      <c r="V38" s="176"/>
      <c r="W38" s="176"/>
      <c r="X38" s="843"/>
    </row>
    <row r="39" spans="1:24" s="350" customFormat="1" ht="11.25" customHeight="1">
      <c r="A39" s="187" t="s">
        <v>620</v>
      </c>
      <c r="B39" s="2" t="s">
        <v>835</v>
      </c>
      <c r="C39" s="2" t="s">
        <v>863</v>
      </c>
      <c r="D39" s="180" t="s">
        <v>64</v>
      </c>
      <c r="E39" s="181" t="s">
        <v>577</v>
      </c>
      <c r="F39" s="181"/>
      <c r="G39" s="181" t="s">
        <v>346</v>
      </c>
      <c r="H39" s="182" t="s">
        <v>593</v>
      </c>
      <c r="I39" s="182">
        <v>1</v>
      </c>
      <c r="J39" s="182">
        <v>3.78</v>
      </c>
      <c r="K39" s="182">
        <v>2.67</v>
      </c>
      <c r="L39" s="183">
        <f t="shared" ref="L39:L43" si="8">I39*J39*K39</f>
        <v>10.092599999999999</v>
      </c>
      <c r="M39" s="209" t="s">
        <v>1177</v>
      </c>
      <c r="N39" s="210">
        <v>126.2</v>
      </c>
      <c r="O39" s="185"/>
      <c r="P39" s="718">
        <v>126.2</v>
      </c>
      <c r="Q39" s="719">
        <f t="shared" ref="Q39:Q44" si="9">IF(O39&gt;0,LVS_1.1_UR_MOSA*L39/O39,0)</f>
        <v>0</v>
      </c>
      <c r="R39" s="211"/>
      <c r="S39" s="211"/>
      <c r="T39" s="211"/>
      <c r="U39" s="211"/>
      <c r="V39" s="820">
        <f t="shared" ref="V39:V44" si="10">L39*N39</f>
        <v>1273.6861199999998</v>
      </c>
      <c r="W39" s="821">
        <f t="shared" ref="W39:W44" si="11">IFERROR(V39/O39,0)</f>
        <v>0</v>
      </c>
      <c r="X39" s="821">
        <f t="shared" ref="X39:X44" si="12">IFERROR(ROUND(P39*Q39+R39*S39+T39*U39,2),0)</f>
        <v>0</v>
      </c>
    </row>
    <row r="40" spans="1:24" s="350" customFormat="1" ht="11.25" customHeight="1">
      <c r="A40" s="179" t="s">
        <v>621</v>
      </c>
      <c r="B40" s="2" t="s">
        <v>813</v>
      </c>
      <c r="C40" s="2" t="s">
        <v>863</v>
      </c>
      <c r="D40" s="180" t="s">
        <v>235</v>
      </c>
      <c r="E40" s="181" t="s">
        <v>577</v>
      </c>
      <c r="F40" s="181"/>
      <c r="G40" s="181" t="s">
        <v>346</v>
      </c>
      <c r="H40" s="182" t="s">
        <v>593</v>
      </c>
      <c r="I40" s="182">
        <v>1</v>
      </c>
      <c r="J40" s="182">
        <v>5.14</v>
      </c>
      <c r="K40" s="182">
        <v>3</v>
      </c>
      <c r="L40" s="183">
        <f t="shared" si="8"/>
        <v>15.419999999999998</v>
      </c>
      <c r="M40" s="209" t="s">
        <v>1177</v>
      </c>
      <c r="N40" s="210">
        <v>126.2</v>
      </c>
      <c r="O40" s="185"/>
      <c r="P40" s="718">
        <v>126.2</v>
      </c>
      <c r="Q40" s="719">
        <f t="shared" si="9"/>
        <v>0</v>
      </c>
      <c r="R40" s="211"/>
      <c r="S40" s="211"/>
      <c r="T40" s="211"/>
      <c r="U40" s="211"/>
      <c r="V40" s="820">
        <f t="shared" si="10"/>
        <v>1946.0039999999999</v>
      </c>
      <c r="W40" s="821">
        <f t="shared" si="11"/>
        <v>0</v>
      </c>
      <c r="X40" s="821">
        <f t="shared" si="12"/>
        <v>0</v>
      </c>
    </row>
    <row r="41" spans="1:24" s="350" customFormat="1" ht="11.25" customHeight="1">
      <c r="A41" s="187" t="s">
        <v>622</v>
      </c>
      <c r="B41" s="2" t="s">
        <v>835</v>
      </c>
      <c r="C41" s="2" t="s">
        <v>864</v>
      </c>
      <c r="D41" s="180" t="s">
        <v>865</v>
      </c>
      <c r="E41" s="181" t="s">
        <v>577</v>
      </c>
      <c r="F41" s="181"/>
      <c r="G41" s="181" t="s">
        <v>346</v>
      </c>
      <c r="H41" s="182" t="s">
        <v>593</v>
      </c>
      <c r="I41" s="182">
        <v>1</v>
      </c>
      <c r="J41" s="182">
        <v>2.4500000000000002</v>
      </c>
      <c r="K41" s="182">
        <v>2.5499999999999998</v>
      </c>
      <c r="L41" s="183">
        <f t="shared" si="8"/>
        <v>6.2474999999999996</v>
      </c>
      <c r="M41" s="209" t="s">
        <v>1177</v>
      </c>
      <c r="N41" s="210">
        <v>126.2</v>
      </c>
      <c r="O41" s="185"/>
      <c r="P41" s="718">
        <v>126.2</v>
      </c>
      <c r="Q41" s="719">
        <f t="shared" si="9"/>
        <v>0</v>
      </c>
      <c r="R41" s="211"/>
      <c r="S41" s="211"/>
      <c r="T41" s="211"/>
      <c r="U41" s="211"/>
      <c r="V41" s="820">
        <f t="shared" si="10"/>
        <v>788.43449999999996</v>
      </c>
      <c r="W41" s="821">
        <f t="shared" si="11"/>
        <v>0</v>
      </c>
      <c r="X41" s="821">
        <f t="shared" si="12"/>
        <v>0</v>
      </c>
    </row>
    <row r="42" spans="1:24" s="350" customFormat="1" ht="11.25" customHeight="1">
      <c r="A42" s="179" t="s">
        <v>623</v>
      </c>
      <c r="B42" s="2" t="s">
        <v>1002</v>
      </c>
      <c r="C42" s="2" t="s">
        <v>1003</v>
      </c>
      <c r="D42" s="180" t="s">
        <v>1004</v>
      </c>
      <c r="E42" s="181" t="s">
        <v>577</v>
      </c>
      <c r="F42" s="181"/>
      <c r="G42" s="181" t="s">
        <v>346</v>
      </c>
      <c r="H42" s="182" t="s">
        <v>591</v>
      </c>
      <c r="I42" s="182">
        <v>1</v>
      </c>
      <c r="J42" s="182">
        <v>4.25</v>
      </c>
      <c r="K42" s="182">
        <v>1.1000000000000001</v>
      </c>
      <c r="L42" s="183">
        <f t="shared" si="8"/>
        <v>4.6750000000000007</v>
      </c>
      <c r="M42" s="209" t="s">
        <v>1177</v>
      </c>
      <c r="N42" s="210">
        <v>126.2</v>
      </c>
      <c r="O42" s="185"/>
      <c r="P42" s="718">
        <v>126.2</v>
      </c>
      <c r="Q42" s="719">
        <f t="shared" si="9"/>
        <v>0</v>
      </c>
      <c r="R42" s="211"/>
      <c r="S42" s="211"/>
      <c r="T42" s="211"/>
      <c r="U42" s="211"/>
      <c r="V42" s="820">
        <f t="shared" si="10"/>
        <v>589.98500000000013</v>
      </c>
      <c r="W42" s="821">
        <f t="shared" si="11"/>
        <v>0</v>
      </c>
      <c r="X42" s="821">
        <f t="shared" si="12"/>
        <v>0</v>
      </c>
    </row>
    <row r="43" spans="1:24" s="350" customFormat="1" ht="11.25" customHeight="1">
      <c r="A43" s="187" t="s">
        <v>1007</v>
      </c>
      <c r="B43" s="2" t="s">
        <v>1002</v>
      </c>
      <c r="C43" s="2" t="s">
        <v>1003</v>
      </c>
      <c r="D43" s="180" t="s">
        <v>1004</v>
      </c>
      <c r="E43" s="181" t="s">
        <v>577</v>
      </c>
      <c r="F43" s="181"/>
      <c r="G43" s="181" t="s">
        <v>346</v>
      </c>
      <c r="H43" s="182" t="s">
        <v>591</v>
      </c>
      <c r="I43" s="182">
        <v>1</v>
      </c>
      <c r="J43" s="182">
        <v>2.25</v>
      </c>
      <c r="K43" s="182">
        <v>1</v>
      </c>
      <c r="L43" s="183">
        <f t="shared" si="8"/>
        <v>2.25</v>
      </c>
      <c r="M43" s="209" t="s">
        <v>1177</v>
      </c>
      <c r="N43" s="210">
        <v>126.2</v>
      </c>
      <c r="O43" s="185"/>
      <c r="P43" s="718">
        <v>126.2</v>
      </c>
      <c r="Q43" s="719">
        <f t="shared" si="9"/>
        <v>0</v>
      </c>
      <c r="R43" s="211"/>
      <c r="S43" s="211"/>
      <c r="T43" s="211"/>
      <c r="U43" s="211"/>
      <c r="V43" s="820">
        <f t="shared" si="10"/>
        <v>283.95</v>
      </c>
      <c r="W43" s="821">
        <f t="shared" si="11"/>
        <v>0</v>
      </c>
      <c r="X43" s="821">
        <f t="shared" si="12"/>
        <v>0</v>
      </c>
    </row>
    <row r="44" spans="1:24" s="350" customFormat="1" ht="11.25" customHeight="1">
      <c r="A44" s="179" t="s">
        <v>1008</v>
      </c>
      <c r="B44" s="2" t="s">
        <v>1002</v>
      </c>
      <c r="C44" s="2" t="s">
        <v>1005</v>
      </c>
      <c r="D44" s="180" t="s">
        <v>1006</v>
      </c>
      <c r="E44" s="181" t="s">
        <v>577</v>
      </c>
      <c r="F44" s="181"/>
      <c r="G44" s="181" t="s">
        <v>346</v>
      </c>
      <c r="H44" s="182" t="s">
        <v>591</v>
      </c>
      <c r="I44" s="182">
        <v>1</v>
      </c>
      <c r="J44" s="182" t="s">
        <v>1218</v>
      </c>
      <c r="K44" s="182">
        <v>2.1800000000000002</v>
      </c>
      <c r="L44" s="183">
        <v>8.2100000000000009</v>
      </c>
      <c r="M44" s="209" t="s">
        <v>1177</v>
      </c>
      <c r="N44" s="210">
        <v>126.2</v>
      </c>
      <c r="O44" s="185"/>
      <c r="P44" s="718">
        <v>126.2</v>
      </c>
      <c r="Q44" s="719">
        <f t="shared" si="9"/>
        <v>0</v>
      </c>
      <c r="R44" s="211"/>
      <c r="S44" s="211"/>
      <c r="T44" s="211"/>
      <c r="U44" s="211"/>
      <c r="V44" s="820">
        <f t="shared" si="10"/>
        <v>1036.1020000000001</v>
      </c>
      <c r="W44" s="821">
        <f t="shared" si="11"/>
        <v>0</v>
      </c>
      <c r="X44" s="821">
        <f t="shared" si="12"/>
        <v>0</v>
      </c>
    </row>
    <row r="45" spans="1:24" s="350" customFormat="1" ht="11.25" customHeight="1">
      <c r="A45" s="212" t="s">
        <v>72</v>
      </c>
      <c r="B45" s="213" t="s">
        <v>548</v>
      </c>
      <c r="C45" s="213"/>
      <c r="D45" s="214"/>
      <c r="E45" s="214"/>
      <c r="F45" s="214"/>
      <c r="G45" s="214"/>
      <c r="H45" s="214"/>
      <c r="I45" s="214"/>
      <c r="J45" s="215"/>
      <c r="K45" s="215"/>
      <c r="L45" s="216">
        <f>SUM(L39:L44)</f>
        <v>46.895099999999999</v>
      </c>
      <c r="M45" s="218"/>
      <c r="N45" s="218"/>
      <c r="O45" s="218"/>
      <c r="P45" s="218"/>
      <c r="Q45" s="218"/>
      <c r="R45" s="218"/>
      <c r="S45" s="218"/>
      <c r="T45" s="218"/>
      <c r="U45" s="218"/>
      <c r="V45" s="842">
        <f t="shared" ref="V45:X45" si="13">SUM(V39:V44)</f>
        <v>5918.1616199999989</v>
      </c>
      <c r="W45" s="842">
        <f t="shared" si="13"/>
        <v>0</v>
      </c>
      <c r="X45" s="842">
        <f t="shared" si="13"/>
        <v>0</v>
      </c>
    </row>
    <row r="46" spans="1:24" s="350" customFormat="1" ht="11.25" customHeight="1">
      <c r="A46" s="171"/>
      <c r="B46" s="172" t="s">
        <v>1334</v>
      </c>
      <c r="C46" s="172"/>
      <c r="D46" s="173"/>
      <c r="E46" s="174"/>
      <c r="F46" s="173"/>
      <c r="G46" s="173"/>
      <c r="H46" s="175"/>
      <c r="I46" s="175"/>
      <c r="J46" s="175"/>
      <c r="K46" s="175"/>
      <c r="L46" s="176"/>
      <c r="M46" s="176"/>
      <c r="N46" s="176"/>
      <c r="O46" s="175"/>
      <c r="P46" s="176"/>
      <c r="Q46" s="176"/>
      <c r="R46" s="176"/>
      <c r="S46" s="176"/>
      <c r="T46" s="176"/>
      <c r="U46" s="176"/>
      <c r="V46" s="176"/>
      <c r="W46" s="176"/>
      <c r="X46" s="843"/>
    </row>
    <row r="47" spans="1:24" s="350" customFormat="1" ht="11.25" customHeight="1">
      <c r="A47" s="187" t="s">
        <v>1156</v>
      </c>
      <c r="B47" s="2" t="s">
        <v>1334</v>
      </c>
      <c r="C47" s="2" t="s">
        <v>1335</v>
      </c>
      <c r="D47" s="180"/>
      <c r="E47" s="181" t="s">
        <v>577</v>
      </c>
      <c r="F47" s="181"/>
      <c r="G47" s="181" t="s">
        <v>294</v>
      </c>
      <c r="H47" s="182" t="s">
        <v>591</v>
      </c>
      <c r="I47" s="182">
        <v>1</v>
      </c>
      <c r="J47" s="182">
        <v>10.4</v>
      </c>
      <c r="K47" s="182">
        <v>2</v>
      </c>
      <c r="L47" s="183">
        <f t="shared" ref="L47:L66" si="14">I47*J47*K47</f>
        <v>20.8</v>
      </c>
      <c r="M47" s="209" t="s">
        <v>1370</v>
      </c>
      <c r="N47" s="210">
        <v>243.94</v>
      </c>
      <c r="O47" s="185"/>
      <c r="P47" s="718">
        <v>219.14</v>
      </c>
      <c r="Q47" s="719">
        <f t="shared" ref="Q47:Q66" si="15">IF(O47&gt;0,LVS_1.1_UR_MOSA*L47/O47,0)</f>
        <v>0</v>
      </c>
      <c r="R47" s="720">
        <v>23.8</v>
      </c>
      <c r="S47" s="721">
        <f t="shared" ref="S47:S66" si="16">IF(O47&gt;0,LVS_1.1_UR_SO*L47/O47,0)</f>
        <v>0</v>
      </c>
      <c r="T47" s="718">
        <v>1</v>
      </c>
      <c r="U47" s="719">
        <f t="shared" ref="U47:U66" si="17">IF(O47&gt;0,LVS_1.1_UR_HFT*L47/O47,0)</f>
        <v>0</v>
      </c>
      <c r="V47" s="820">
        <f>L47*N47</f>
        <v>5073.9520000000002</v>
      </c>
      <c r="W47" s="821">
        <f t="shared" ref="W47:W66" si="18">IFERROR(V47/O47,0)</f>
        <v>0</v>
      </c>
      <c r="X47" s="821">
        <f>IFERROR(ROUND(P47*Q47+R47*S47+T47*U47,2),0)</f>
        <v>0</v>
      </c>
    </row>
    <row r="48" spans="1:24" s="350" customFormat="1" ht="11.25" customHeight="1">
      <c r="A48" s="179" t="s">
        <v>1157</v>
      </c>
      <c r="B48" s="2" t="s">
        <v>1334</v>
      </c>
      <c r="C48" s="2" t="s">
        <v>1336</v>
      </c>
      <c r="D48" s="180"/>
      <c r="E48" s="181" t="s">
        <v>577</v>
      </c>
      <c r="F48" s="181"/>
      <c r="G48" s="181" t="s">
        <v>294</v>
      </c>
      <c r="H48" s="182" t="s">
        <v>591</v>
      </c>
      <c r="I48" s="182">
        <v>1</v>
      </c>
      <c r="J48" s="182">
        <v>3</v>
      </c>
      <c r="K48" s="182">
        <v>1.65</v>
      </c>
      <c r="L48" s="183">
        <f t="shared" si="14"/>
        <v>4.9499999999999993</v>
      </c>
      <c r="M48" s="209" t="s">
        <v>1370</v>
      </c>
      <c r="N48" s="210">
        <v>243.94</v>
      </c>
      <c r="O48" s="185"/>
      <c r="P48" s="718">
        <v>219.14</v>
      </c>
      <c r="Q48" s="719">
        <f t="shared" si="15"/>
        <v>0</v>
      </c>
      <c r="R48" s="720">
        <v>23.8</v>
      </c>
      <c r="S48" s="721">
        <f t="shared" si="16"/>
        <v>0</v>
      </c>
      <c r="T48" s="718">
        <v>1</v>
      </c>
      <c r="U48" s="719">
        <f t="shared" si="17"/>
        <v>0</v>
      </c>
      <c r="V48" s="820">
        <f t="shared" ref="V48:V66" si="19">L48*N48</f>
        <v>1207.5029999999997</v>
      </c>
      <c r="W48" s="821">
        <f t="shared" si="18"/>
        <v>0</v>
      </c>
      <c r="X48" s="821">
        <f t="shared" ref="X48:X66" si="20">IFERROR(ROUND(P48*Q48+R48*S48+T48*U48,2),0)</f>
        <v>0</v>
      </c>
    </row>
    <row r="49" spans="1:24" s="350" customFormat="1" ht="11.25" customHeight="1">
      <c r="A49" s="187" t="s">
        <v>1158</v>
      </c>
      <c r="B49" s="2" t="s">
        <v>1334</v>
      </c>
      <c r="C49" s="2" t="s">
        <v>1337</v>
      </c>
      <c r="D49" s="180"/>
      <c r="E49" s="181" t="s">
        <v>577</v>
      </c>
      <c r="F49" s="181"/>
      <c r="G49" s="181" t="s">
        <v>294</v>
      </c>
      <c r="H49" s="182" t="s">
        <v>591</v>
      </c>
      <c r="I49" s="182">
        <v>1</v>
      </c>
      <c r="J49" s="182">
        <v>1.29</v>
      </c>
      <c r="K49" s="182">
        <v>1.65</v>
      </c>
      <c r="L49" s="183">
        <f t="shared" si="14"/>
        <v>2.1284999999999998</v>
      </c>
      <c r="M49" s="209" t="s">
        <v>1370</v>
      </c>
      <c r="N49" s="210">
        <v>243.94</v>
      </c>
      <c r="O49" s="185"/>
      <c r="P49" s="718">
        <v>219.14</v>
      </c>
      <c r="Q49" s="719">
        <f t="shared" si="15"/>
        <v>0</v>
      </c>
      <c r="R49" s="720">
        <v>23.8</v>
      </c>
      <c r="S49" s="721">
        <f t="shared" si="16"/>
        <v>0</v>
      </c>
      <c r="T49" s="718">
        <v>1</v>
      </c>
      <c r="U49" s="719">
        <f t="shared" si="17"/>
        <v>0</v>
      </c>
      <c r="V49" s="820">
        <f t="shared" si="19"/>
        <v>519.22628999999995</v>
      </c>
      <c r="W49" s="821">
        <f t="shared" si="18"/>
        <v>0</v>
      </c>
      <c r="X49" s="821">
        <f t="shared" si="20"/>
        <v>0</v>
      </c>
    </row>
    <row r="50" spans="1:24" s="350" customFormat="1" ht="11.25" customHeight="1">
      <c r="A50" s="179" t="s">
        <v>1159</v>
      </c>
      <c r="B50" s="2" t="s">
        <v>1334</v>
      </c>
      <c r="C50" s="2" t="s">
        <v>1338</v>
      </c>
      <c r="D50" s="180"/>
      <c r="E50" s="181" t="s">
        <v>577</v>
      </c>
      <c r="F50" s="181"/>
      <c r="G50" s="181" t="s">
        <v>294</v>
      </c>
      <c r="H50" s="182" t="s">
        <v>591</v>
      </c>
      <c r="I50" s="182">
        <v>1</v>
      </c>
      <c r="J50" s="182">
        <v>1.95</v>
      </c>
      <c r="K50" s="182">
        <v>1.65</v>
      </c>
      <c r="L50" s="183">
        <f t="shared" si="14"/>
        <v>3.2174999999999998</v>
      </c>
      <c r="M50" s="209" t="s">
        <v>1370</v>
      </c>
      <c r="N50" s="210">
        <v>243.94</v>
      </c>
      <c r="O50" s="185"/>
      <c r="P50" s="718">
        <v>219.14</v>
      </c>
      <c r="Q50" s="719">
        <f t="shared" si="15"/>
        <v>0</v>
      </c>
      <c r="R50" s="720">
        <v>23.8</v>
      </c>
      <c r="S50" s="721">
        <f t="shared" si="16"/>
        <v>0</v>
      </c>
      <c r="T50" s="718">
        <v>1</v>
      </c>
      <c r="U50" s="719">
        <f t="shared" si="17"/>
        <v>0</v>
      </c>
      <c r="V50" s="820">
        <f t="shared" si="19"/>
        <v>784.87694999999997</v>
      </c>
      <c r="W50" s="821">
        <f t="shared" si="18"/>
        <v>0</v>
      </c>
      <c r="X50" s="821">
        <f t="shared" si="20"/>
        <v>0</v>
      </c>
    </row>
    <row r="51" spans="1:24" s="350" customFormat="1" ht="11.25" customHeight="1">
      <c r="A51" s="187" t="s">
        <v>1326</v>
      </c>
      <c r="B51" s="816" t="s">
        <v>1334</v>
      </c>
      <c r="C51" s="816" t="s">
        <v>1339</v>
      </c>
      <c r="D51" s="817"/>
      <c r="E51" s="818" t="s">
        <v>577</v>
      </c>
      <c r="F51" s="818"/>
      <c r="G51" s="181" t="s">
        <v>294</v>
      </c>
      <c r="H51" s="182" t="s">
        <v>591</v>
      </c>
      <c r="I51" s="819">
        <v>1</v>
      </c>
      <c r="J51" s="819">
        <v>3.9</v>
      </c>
      <c r="K51" s="819">
        <v>1.85</v>
      </c>
      <c r="L51" s="183">
        <f t="shared" si="14"/>
        <v>7.2149999999999999</v>
      </c>
      <c r="M51" s="209" t="s">
        <v>1370</v>
      </c>
      <c r="N51" s="844">
        <v>243.94</v>
      </c>
      <c r="O51" s="185"/>
      <c r="P51" s="718">
        <v>219.14</v>
      </c>
      <c r="Q51" s="719">
        <f t="shared" si="15"/>
        <v>0</v>
      </c>
      <c r="R51" s="720">
        <v>23.8</v>
      </c>
      <c r="S51" s="721">
        <f t="shared" si="16"/>
        <v>0</v>
      </c>
      <c r="T51" s="718">
        <v>1</v>
      </c>
      <c r="U51" s="719">
        <f t="shared" si="17"/>
        <v>0</v>
      </c>
      <c r="V51" s="820">
        <f t="shared" si="19"/>
        <v>1760.0271</v>
      </c>
      <c r="W51" s="821">
        <f t="shared" si="18"/>
        <v>0</v>
      </c>
      <c r="X51" s="821">
        <f t="shared" si="20"/>
        <v>0</v>
      </c>
    </row>
    <row r="52" spans="1:24" s="350" customFormat="1" ht="11.25" customHeight="1">
      <c r="A52" s="179" t="s">
        <v>1327</v>
      </c>
      <c r="B52" s="816" t="s">
        <v>1334</v>
      </c>
      <c r="C52" s="816" t="s">
        <v>1340</v>
      </c>
      <c r="D52" s="817"/>
      <c r="E52" s="818" t="s">
        <v>577</v>
      </c>
      <c r="F52" s="818"/>
      <c r="G52" s="181" t="s">
        <v>294</v>
      </c>
      <c r="H52" s="182" t="s">
        <v>591</v>
      </c>
      <c r="I52" s="819">
        <v>1</v>
      </c>
      <c r="J52" s="819">
        <v>3.9</v>
      </c>
      <c r="K52" s="819">
        <v>1.85</v>
      </c>
      <c r="L52" s="183">
        <f t="shared" si="14"/>
        <v>7.2149999999999999</v>
      </c>
      <c r="M52" s="209" t="s">
        <v>1370</v>
      </c>
      <c r="N52" s="844">
        <v>243.94</v>
      </c>
      <c r="O52" s="185"/>
      <c r="P52" s="718">
        <v>219.14</v>
      </c>
      <c r="Q52" s="719">
        <f t="shared" si="15"/>
        <v>0</v>
      </c>
      <c r="R52" s="720">
        <v>23.8</v>
      </c>
      <c r="S52" s="721">
        <f t="shared" si="16"/>
        <v>0</v>
      </c>
      <c r="T52" s="718">
        <v>1</v>
      </c>
      <c r="U52" s="719">
        <f t="shared" si="17"/>
        <v>0</v>
      </c>
      <c r="V52" s="820">
        <f t="shared" si="19"/>
        <v>1760.0271</v>
      </c>
      <c r="W52" s="821">
        <f t="shared" si="18"/>
        <v>0</v>
      </c>
      <c r="X52" s="821">
        <f t="shared" si="20"/>
        <v>0</v>
      </c>
    </row>
    <row r="53" spans="1:24" s="350" customFormat="1" ht="11.25" customHeight="1">
      <c r="A53" s="187" t="s">
        <v>1328</v>
      </c>
      <c r="B53" s="816" t="s">
        <v>1334</v>
      </c>
      <c r="C53" s="816" t="s">
        <v>1341</v>
      </c>
      <c r="D53" s="817"/>
      <c r="E53" s="818" t="s">
        <v>577</v>
      </c>
      <c r="F53" s="818"/>
      <c r="G53" s="181" t="s">
        <v>294</v>
      </c>
      <c r="H53" s="182" t="s">
        <v>591</v>
      </c>
      <c r="I53" s="819">
        <v>1</v>
      </c>
      <c r="J53" s="819">
        <v>1.95</v>
      </c>
      <c r="K53" s="819">
        <v>1.85</v>
      </c>
      <c r="L53" s="183">
        <f t="shared" si="14"/>
        <v>3.6074999999999999</v>
      </c>
      <c r="M53" s="209" t="s">
        <v>1370</v>
      </c>
      <c r="N53" s="844">
        <v>243.94</v>
      </c>
      <c r="O53" s="185"/>
      <c r="P53" s="718">
        <v>219.14</v>
      </c>
      <c r="Q53" s="719">
        <f t="shared" si="15"/>
        <v>0</v>
      </c>
      <c r="R53" s="720">
        <v>23.8</v>
      </c>
      <c r="S53" s="721">
        <f t="shared" si="16"/>
        <v>0</v>
      </c>
      <c r="T53" s="718">
        <v>1</v>
      </c>
      <c r="U53" s="719">
        <f t="shared" si="17"/>
        <v>0</v>
      </c>
      <c r="V53" s="820">
        <f t="shared" si="19"/>
        <v>880.01355000000001</v>
      </c>
      <c r="W53" s="821">
        <f t="shared" si="18"/>
        <v>0</v>
      </c>
      <c r="X53" s="821">
        <f t="shared" si="20"/>
        <v>0</v>
      </c>
    </row>
    <row r="54" spans="1:24" s="350" customFormat="1" ht="11.25" customHeight="1">
      <c r="A54" s="179" t="s">
        <v>1329</v>
      </c>
      <c r="B54" s="816" t="s">
        <v>1334</v>
      </c>
      <c r="C54" s="816" t="s">
        <v>1342</v>
      </c>
      <c r="D54" s="817"/>
      <c r="E54" s="818" t="s">
        <v>577</v>
      </c>
      <c r="F54" s="818"/>
      <c r="G54" s="181" t="s">
        <v>294</v>
      </c>
      <c r="H54" s="182" t="s">
        <v>591</v>
      </c>
      <c r="I54" s="819">
        <v>1</v>
      </c>
      <c r="J54" s="819">
        <v>1.95</v>
      </c>
      <c r="K54" s="819">
        <v>1.85</v>
      </c>
      <c r="L54" s="183">
        <f t="shared" si="14"/>
        <v>3.6074999999999999</v>
      </c>
      <c r="M54" s="209" t="s">
        <v>1370</v>
      </c>
      <c r="N54" s="844">
        <v>243.94</v>
      </c>
      <c r="O54" s="185"/>
      <c r="P54" s="718">
        <v>219.14</v>
      </c>
      <c r="Q54" s="719">
        <f t="shared" si="15"/>
        <v>0</v>
      </c>
      <c r="R54" s="720">
        <v>23.8</v>
      </c>
      <c r="S54" s="721">
        <f t="shared" si="16"/>
        <v>0</v>
      </c>
      <c r="T54" s="718">
        <v>1</v>
      </c>
      <c r="U54" s="719">
        <f t="shared" si="17"/>
        <v>0</v>
      </c>
      <c r="V54" s="820">
        <f t="shared" si="19"/>
        <v>880.01355000000001</v>
      </c>
      <c r="W54" s="821">
        <f t="shared" si="18"/>
        <v>0</v>
      </c>
      <c r="X54" s="821">
        <f t="shared" si="20"/>
        <v>0</v>
      </c>
    </row>
    <row r="55" spans="1:24" s="350" customFormat="1" ht="11.25" customHeight="1">
      <c r="A55" s="187" t="s">
        <v>1330</v>
      </c>
      <c r="B55" s="816" t="s">
        <v>1334</v>
      </c>
      <c r="C55" s="816" t="s">
        <v>1343</v>
      </c>
      <c r="D55" s="817"/>
      <c r="E55" s="818" t="s">
        <v>577</v>
      </c>
      <c r="F55" s="818"/>
      <c r="G55" s="181" t="s">
        <v>294</v>
      </c>
      <c r="H55" s="182" t="s">
        <v>591</v>
      </c>
      <c r="I55" s="819">
        <v>1</v>
      </c>
      <c r="J55" s="819">
        <v>2.42</v>
      </c>
      <c r="K55" s="819">
        <v>1.85</v>
      </c>
      <c r="L55" s="183">
        <f t="shared" si="14"/>
        <v>4.4770000000000003</v>
      </c>
      <c r="M55" s="209" t="s">
        <v>1370</v>
      </c>
      <c r="N55" s="844">
        <v>243.94</v>
      </c>
      <c r="O55" s="185"/>
      <c r="P55" s="718">
        <v>219.14</v>
      </c>
      <c r="Q55" s="719">
        <f t="shared" si="15"/>
        <v>0</v>
      </c>
      <c r="R55" s="720">
        <v>23.8</v>
      </c>
      <c r="S55" s="721">
        <f t="shared" si="16"/>
        <v>0</v>
      </c>
      <c r="T55" s="718">
        <v>1</v>
      </c>
      <c r="U55" s="719">
        <f t="shared" si="17"/>
        <v>0</v>
      </c>
      <c r="V55" s="820">
        <f t="shared" si="19"/>
        <v>1092.1193800000001</v>
      </c>
      <c r="W55" s="821">
        <f t="shared" si="18"/>
        <v>0</v>
      </c>
      <c r="X55" s="821">
        <f t="shared" si="20"/>
        <v>0</v>
      </c>
    </row>
    <row r="56" spans="1:24" s="350" customFormat="1" ht="11.25" customHeight="1">
      <c r="A56" s="179" t="s">
        <v>1331</v>
      </c>
      <c r="B56" s="816" t="s">
        <v>1334</v>
      </c>
      <c r="C56" s="816" t="s">
        <v>833</v>
      </c>
      <c r="D56" s="817"/>
      <c r="E56" s="818" t="s">
        <v>577</v>
      </c>
      <c r="F56" s="818"/>
      <c r="G56" s="181" t="s">
        <v>294</v>
      </c>
      <c r="H56" s="182" t="s">
        <v>591</v>
      </c>
      <c r="I56" s="819">
        <v>1</v>
      </c>
      <c r="J56" s="819">
        <v>2</v>
      </c>
      <c r="K56" s="819">
        <v>1.85</v>
      </c>
      <c r="L56" s="183">
        <f t="shared" si="14"/>
        <v>3.7</v>
      </c>
      <c r="M56" s="209" t="s">
        <v>1370</v>
      </c>
      <c r="N56" s="844">
        <v>243.94</v>
      </c>
      <c r="O56" s="185"/>
      <c r="P56" s="718">
        <v>219.14</v>
      </c>
      <c r="Q56" s="719">
        <f t="shared" si="15"/>
        <v>0</v>
      </c>
      <c r="R56" s="720">
        <v>23.8</v>
      </c>
      <c r="S56" s="721">
        <f t="shared" si="16"/>
        <v>0</v>
      </c>
      <c r="T56" s="718">
        <v>1</v>
      </c>
      <c r="U56" s="719">
        <f t="shared" si="17"/>
        <v>0</v>
      </c>
      <c r="V56" s="820">
        <f t="shared" si="19"/>
        <v>902.57800000000009</v>
      </c>
      <c r="W56" s="821">
        <f t="shared" si="18"/>
        <v>0</v>
      </c>
      <c r="X56" s="821">
        <f t="shared" si="20"/>
        <v>0</v>
      </c>
    </row>
    <row r="57" spans="1:24" s="350" customFormat="1" ht="11.25" customHeight="1">
      <c r="A57" s="179" t="s">
        <v>1332</v>
      </c>
      <c r="B57" s="816" t="s">
        <v>1334</v>
      </c>
      <c r="C57" s="816" t="s">
        <v>1344</v>
      </c>
      <c r="D57" s="817"/>
      <c r="E57" s="818" t="s">
        <v>577</v>
      </c>
      <c r="F57" s="818"/>
      <c r="G57" s="181" t="s">
        <v>294</v>
      </c>
      <c r="H57" s="182" t="s">
        <v>591</v>
      </c>
      <c r="I57" s="819">
        <v>1</v>
      </c>
      <c r="J57" s="819">
        <v>2.6</v>
      </c>
      <c r="K57" s="819">
        <v>1.85</v>
      </c>
      <c r="L57" s="183">
        <f t="shared" si="14"/>
        <v>4.8100000000000005</v>
      </c>
      <c r="M57" s="209" t="s">
        <v>1370</v>
      </c>
      <c r="N57" s="844">
        <v>243.94</v>
      </c>
      <c r="O57" s="185"/>
      <c r="P57" s="718">
        <v>219.14</v>
      </c>
      <c r="Q57" s="719">
        <f t="shared" si="15"/>
        <v>0</v>
      </c>
      <c r="R57" s="720">
        <v>23.8</v>
      </c>
      <c r="S57" s="721">
        <f t="shared" si="16"/>
        <v>0</v>
      </c>
      <c r="T57" s="718">
        <v>1</v>
      </c>
      <c r="U57" s="719">
        <f t="shared" si="17"/>
        <v>0</v>
      </c>
      <c r="V57" s="820">
        <f t="shared" si="19"/>
        <v>1173.3514</v>
      </c>
      <c r="W57" s="821">
        <f t="shared" si="18"/>
        <v>0</v>
      </c>
      <c r="X57" s="821">
        <f t="shared" si="20"/>
        <v>0</v>
      </c>
    </row>
    <row r="58" spans="1:24" s="350" customFormat="1" ht="11.25" customHeight="1">
      <c r="A58" s="187" t="s">
        <v>1333</v>
      </c>
      <c r="B58" s="816" t="s">
        <v>1334</v>
      </c>
      <c r="C58" s="816" t="s">
        <v>851</v>
      </c>
      <c r="D58" s="817"/>
      <c r="E58" s="818" t="s">
        <v>577</v>
      </c>
      <c r="F58" s="818"/>
      <c r="G58" s="181" t="s">
        <v>294</v>
      </c>
      <c r="H58" s="182" t="s">
        <v>591</v>
      </c>
      <c r="I58" s="819">
        <v>1</v>
      </c>
      <c r="J58" s="819">
        <v>2.4</v>
      </c>
      <c r="K58" s="819">
        <v>1.3</v>
      </c>
      <c r="L58" s="183">
        <f t="shared" si="14"/>
        <v>3.12</v>
      </c>
      <c r="M58" s="209" t="s">
        <v>1370</v>
      </c>
      <c r="N58" s="844">
        <v>243.94</v>
      </c>
      <c r="O58" s="185"/>
      <c r="P58" s="718">
        <v>219.14</v>
      </c>
      <c r="Q58" s="719">
        <f t="shared" si="15"/>
        <v>0</v>
      </c>
      <c r="R58" s="720">
        <v>23.8</v>
      </c>
      <c r="S58" s="721">
        <f t="shared" si="16"/>
        <v>0</v>
      </c>
      <c r="T58" s="718">
        <v>1</v>
      </c>
      <c r="U58" s="719">
        <f t="shared" si="17"/>
        <v>0</v>
      </c>
      <c r="V58" s="820">
        <f t="shared" si="19"/>
        <v>761.09280000000001</v>
      </c>
      <c r="W58" s="821">
        <f t="shared" si="18"/>
        <v>0</v>
      </c>
      <c r="X58" s="821">
        <f t="shared" si="20"/>
        <v>0</v>
      </c>
    </row>
    <row r="59" spans="1:24" s="350" customFormat="1" ht="11.25" customHeight="1">
      <c r="A59" s="179" t="s">
        <v>1345</v>
      </c>
      <c r="B59" s="816" t="s">
        <v>1334</v>
      </c>
      <c r="C59" s="816" t="s">
        <v>852</v>
      </c>
      <c r="D59" s="817"/>
      <c r="E59" s="818" t="s">
        <v>577</v>
      </c>
      <c r="F59" s="818"/>
      <c r="G59" s="181" t="s">
        <v>294</v>
      </c>
      <c r="H59" s="182" t="s">
        <v>591</v>
      </c>
      <c r="I59" s="819">
        <v>1</v>
      </c>
      <c r="J59" s="819">
        <v>1.24</v>
      </c>
      <c r="K59" s="819">
        <v>1.85</v>
      </c>
      <c r="L59" s="183">
        <f t="shared" si="14"/>
        <v>2.294</v>
      </c>
      <c r="M59" s="209" t="s">
        <v>1370</v>
      </c>
      <c r="N59" s="844">
        <v>243.94</v>
      </c>
      <c r="O59" s="185"/>
      <c r="P59" s="718">
        <v>219.14</v>
      </c>
      <c r="Q59" s="719">
        <f t="shared" si="15"/>
        <v>0</v>
      </c>
      <c r="R59" s="720">
        <v>23.8</v>
      </c>
      <c r="S59" s="721">
        <f t="shared" si="16"/>
        <v>0</v>
      </c>
      <c r="T59" s="718">
        <v>1</v>
      </c>
      <c r="U59" s="719">
        <f t="shared" si="17"/>
        <v>0</v>
      </c>
      <c r="V59" s="820">
        <f t="shared" si="19"/>
        <v>559.59835999999996</v>
      </c>
      <c r="W59" s="821">
        <f t="shared" si="18"/>
        <v>0</v>
      </c>
      <c r="X59" s="821">
        <f t="shared" si="20"/>
        <v>0</v>
      </c>
    </row>
    <row r="60" spans="1:24" s="350" customFormat="1" ht="11.25" customHeight="1">
      <c r="A60" s="187" t="s">
        <v>1346</v>
      </c>
      <c r="B60" s="816" t="s">
        <v>1334</v>
      </c>
      <c r="C60" s="816" t="s">
        <v>853</v>
      </c>
      <c r="D60" s="817"/>
      <c r="E60" s="818" t="s">
        <v>577</v>
      </c>
      <c r="F60" s="818"/>
      <c r="G60" s="181" t="s">
        <v>294</v>
      </c>
      <c r="H60" s="182" t="s">
        <v>591</v>
      </c>
      <c r="I60" s="819">
        <v>1</v>
      </c>
      <c r="J60" s="819">
        <v>1.24</v>
      </c>
      <c r="K60" s="819">
        <v>1.85</v>
      </c>
      <c r="L60" s="183">
        <f t="shared" si="14"/>
        <v>2.294</v>
      </c>
      <c r="M60" s="209" t="s">
        <v>1370</v>
      </c>
      <c r="N60" s="844">
        <v>243.94</v>
      </c>
      <c r="O60" s="185"/>
      <c r="P60" s="718">
        <v>219.14</v>
      </c>
      <c r="Q60" s="719">
        <f t="shared" si="15"/>
        <v>0</v>
      </c>
      <c r="R60" s="720">
        <v>23.8</v>
      </c>
      <c r="S60" s="721">
        <f t="shared" si="16"/>
        <v>0</v>
      </c>
      <c r="T60" s="718">
        <v>1</v>
      </c>
      <c r="U60" s="719">
        <f t="shared" si="17"/>
        <v>0</v>
      </c>
      <c r="V60" s="820">
        <f t="shared" si="19"/>
        <v>559.59835999999996</v>
      </c>
      <c r="W60" s="821">
        <f t="shared" si="18"/>
        <v>0</v>
      </c>
      <c r="X60" s="821">
        <f t="shared" si="20"/>
        <v>0</v>
      </c>
    </row>
    <row r="61" spans="1:24" s="350" customFormat="1" ht="11.25" customHeight="1">
      <c r="A61" s="179" t="s">
        <v>1347</v>
      </c>
      <c r="B61" s="816" t="s">
        <v>1334</v>
      </c>
      <c r="C61" s="816" t="s">
        <v>854</v>
      </c>
      <c r="D61" s="817"/>
      <c r="E61" s="818" t="s">
        <v>577</v>
      </c>
      <c r="F61" s="818"/>
      <c r="G61" s="181" t="s">
        <v>294</v>
      </c>
      <c r="H61" s="182" t="s">
        <v>591</v>
      </c>
      <c r="I61" s="819">
        <v>1</v>
      </c>
      <c r="J61" s="819">
        <v>1.24</v>
      </c>
      <c r="K61" s="819">
        <v>1.85</v>
      </c>
      <c r="L61" s="183">
        <f t="shared" si="14"/>
        <v>2.294</v>
      </c>
      <c r="M61" s="209" t="s">
        <v>1370</v>
      </c>
      <c r="N61" s="844">
        <v>243.94</v>
      </c>
      <c r="O61" s="185"/>
      <c r="P61" s="718">
        <v>219.14</v>
      </c>
      <c r="Q61" s="719">
        <f t="shared" si="15"/>
        <v>0</v>
      </c>
      <c r="R61" s="720">
        <v>23.8</v>
      </c>
      <c r="S61" s="721">
        <f t="shared" si="16"/>
        <v>0</v>
      </c>
      <c r="T61" s="718">
        <v>1</v>
      </c>
      <c r="U61" s="719">
        <f t="shared" si="17"/>
        <v>0</v>
      </c>
      <c r="V61" s="820">
        <f t="shared" si="19"/>
        <v>559.59835999999996</v>
      </c>
      <c r="W61" s="821">
        <f t="shared" si="18"/>
        <v>0</v>
      </c>
      <c r="X61" s="821">
        <f t="shared" si="20"/>
        <v>0</v>
      </c>
    </row>
    <row r="62" spans="1:24" s="350" customFormat="1" ht="11.25" customHeight="1">
      <c r="A62" s="187" t="s">
        <v>1348</v>
      </c>
      <c r="B62" s="816" t="s">
        <v>1334</v>
      </c>
      <c r="C62" s="816" t="s">
        <v>855</v>
      </c>
      <c r="D62" s="817"/>
      <c r="E62" s="818" t="s">
        <v>577</v>
      </c>
      <c r="F62" s="818"/>
      <c r="G62" s="181" t="s">
        <v>294</v>
      </c>
      <c r="H62" s="182" t="s">
        <v>591</v>
      </c>
      <c r="I62" s="819">
        <v>1</v>
      </c>
      <c r="J62" s="819">
        <v>1.24</v>
      </c>
      <c r="K62" s="819">
        <v>1.85</v>
      </c>
      <c r="L62" s="183">
        <f t="shared" si="14"/>
        <v>2.294</v>
      </c>
      <c r="M62" s="209" t="s">
        <v>1370</v>
      </c>
      <c r="N62" s="844">
        <v>243.94</v>
      </c>
      <c r="O62" s="185"/>
      <c r="P62" s="718">
        <v>219.14</v>
      </c>
      <c r="Q62" s="719">
        <f t="shared" si="15"/>
        <v>0</v>
      </c>
      <c r="R62" s="720">
        <v>23.8</v>
      </c>
      <c r="S62" s="721">
        <f t="shared" si="16"/>
        <v>0</v>
      </c>
      <c r="T62" s="718">
        <v>1</v>
      </c>
      <c r="U62" s="719">
        <f t="shared" si="17"/>
        <v>0</v>
      </c>
      <c r="V62" s="820">
        <f t="shared" si="19"/>
        <v>559.59835999999996</v>
      </c>
      <c r="W62" s="821">
        <f t="shared" si="18"/>
        <v>0</v>
      </c>
      <c r="X62" s="821">
        <f t="shared" si="20"/>
        <v>0</v>
      </c>
    </row>
    <row r="63" spans="1:24" s="350" customFormat="1" ht="11.25" customHeight="1">
      <c r="A63" s="179" t="s">
        <v>1349</v>
      </c>
      <c r="B63" s="816" t="s">
        <v>1334</v>
      </c>
      <c r="C63" s="816" t="s">
        <v>857</v>
      </c>
      <c r="D63" s="817"/>
      <c r="E63" s="818" t="s">
        <v>577</v>
      </c>
      <c r="F63" s="818"/>
      <c r="G63" s="181" t="s">
        <v>294</v>
      </c>
      <c r="H63" s="182" t="s">
        <v>591</v>
      </c>
      <c r="I63" s="819">
        <v>1</v>
      </c>
      <c r="J63" s="819">
        <v>2.4</v>
      </c>
      <c r="K63" s="819">
        <v>1.85</v>
      </c>
      <c r="L63" s="183">
        <f t="shared" si="14"/>
        <v>4.4400000000000004</v>
      </c>
      <c r="M63" s="209" t="s">
        <v>1370</v>
      </c>
      <c r="N63" s="844">
        <v>243.94</v>
      </c>
      <c r="O63" s="185"/>
      <c r="P63" s="718">
        <v>219.14</v>
      </c>
      <c r="Q63" s="719">
        <f t="shared" si="15"/>
        <v>0</v>
      </c>
      <c r="R63" s="720">
        <v>23.8</v>
      </c>
      <c r="S63" s="721">
        <f t="shared" si="16"/>
        <v>0</v>
      </c>
      <c r="T63" s="718">
        <v>1</v>
      </c>
      <c r="U63" s="719">
        <f t="shared" si="17"/>
        <v>0</v>
      </c>
      <c r="V63" s="820">
        <f t="shared" si="19"/>
        <v>1083.0936000000002</v>
      </c>
      <c r="W63" s="821">
        <f t="shared" si="18"/>
        <v>0</v>
      </c>
      <c r="X63" s="821">
        <f t="shared" si="20"/>
        <v>0</v>
      </c>
    </row>
    <row r="64" spans="1:24" s="350" customFormat="1" ht="11.25" customHeight="1">
      <c r="A64" s="187" t="s">
        <v>1350</v>
      </c>
      <c r="B64" s="816" t="s">
        <v>1334</v>
      </c>
      <c r="C64" s="816" t="s">
        <v>858</v>
      </c>
      <c r="D64" s="817"/>
      <c r="E64" s="818" t="s">
        <v>577</v>
      </c>
      <c r="F64" s="818"/>
      <c r="G64" s="181" t="s">
        <v>294</v>
      </c>
      <c r="H64" s="182" t="s">
        <v>591</v>
      </c>
      <c r="I64" s="819">
        <v>1</v>
      </c>
      <c r="J64" s="819">
        <v>8.1</v>
      </c>
      <c r="K64" s="819">
        <v>1.3</v>
      </c>
      <c r="L64" s="183">
        <f t="shared" si="14"/>
        <v>10.53</v>
      </c>
      <c r="M64" s="209" t="s">
        <v>1370</v>
      </c>
      <c r="N64" s="844">
        <v>243.94</v>
      </c>
      <c r="O64" s="185"/>
      <c r="P64" s="718">
        <v>219.14</v>
      </c>
      <c r="Q64" s="719">
        <f t="shared" si="15"/>
        <v>0</v>
      </c>
      <c r="R64" s="720">
        <v>23.8</v>
      </c>
      <c r="S64" s="721">
        <f t="shared" si="16"/>
        <v>0</v>
      </c>
      <c r="T64" s="718">
        <v>1</v>
      </c>
      <c r="U64" s="719">
        <f t="shared" si="17"/>
        <v>0</v>
      </c>
      <c r="V64" s="820">
        <f t="shared" si="19"/>
        <v>2568.6881999999996</v>
      </c>
      <c r="W64" s="821">
        <f t="shared" si="18"/>
        <v>0</v>
      </c>
      <c r="X64" s="821">
        <f t="shared" si="20"/>
        <v>0</v>
      </c>
    </row>
    <row r="65" spans="1:24" s="350" customFormat="1" ht="11.25" customHeight="1">
      <c r="A65" s="179" t="s">
        <v>1351</v>
      </c>
      <c r="B65" s="2" t="s">
        <v>1334</v>
      </c>
      <c r="C65" s="2" t="s">
        <v>859</v>
      </c>
      <c r="D65" s="180"/>
      <c r="E65" s="181" t="s">
        <v>577</v>
      </c>
      <c r="F65" s="181"/>
      <c r="G65" s="181" t="s">
        <v>294</v>
      </c>
      <c r="H65" s="182" t="s">
        <v>591</v>
      </c>
      <c r="I65" s="182">
        <v>1</v>
      </c>
      <c r="J65" s="182">
        <v>1.7</v>
      </c>
      <c r="K65" s="182">
        <v>1.65</v>
      </c>
      <c r="L65" s="183">
        <f t="shared" si="14"/>
        <v>2.8049999999999997</v>
      </c>
      <c r="M65" s="209" t="s">
        <v>1370</v>
      </c>
      <c r="N65" s="210">
        <v>243.94</v>
      </c>
      <c r="O65" s="185"/>
      <c r="P65" s="718">
        <v>219.14</v>
      </c>
      <c r="Q65" s="719">
        <f t="shared" si="15"/>
        <v>0</v>
      </c>
      <c r="R65" s="720">
        <v>23.8</v>
      </c>
      <c r="S65" s="721">
        <f t="shared" si="16"/>
        <v>0</v>
      </c>
      <c r="T65" s="718">
        <v>1</v>
      </c>
      <c r="U65" s="719">
        <f t="shared" si="17"/>
        <v>0</v>
      </c>
      <c r="V65" s="820">
        <f t="shared" si="19"/>
        <v>684.25169999999991</v>
      </c>
      <c r="W65" s="821">
        <f t="shared" si="18"/>
        <v>0</v>
      </c>
      <c r="X65" s="821">
        <f t="shared" si="20"/>
        <v>0</v>
      </c>
    </row>
    <row r="66" spans="1:24" s="350" customFormat="1" ht="11.25" customHeight="1">
      <c r="A66" s="179" t="s">
        <v>1352</v>
      </c>
      <c r="B66" s="2" t="s">
        <v>1334</v>
      </c>
      <c r="C66" s="2" t="s">
        <v>860</v>
      </c>
      <c r="D66" s="180"/>
      <c r="E66" s="181" t="s">
        <v>577</v>
      </c>
      <c r="F66" s="181"/>
      <c r="G66" s="181" t="s">
        <v>294</v>
      </c>
      <c r="H66" s="182" t="s">
        <v>591</v>
      </c>
      <c r="I66" s="182">
        <v>1</v>
      </c>
      <c r="J66" s="182">
        <v>4.3</v>
      </c>
      <c r="K66" s="182">
        <v>1.65</v>
      </c>
      <c r="L66" s="183">
        <f t="shared" si="14"/>
        <v>7.0949999999999998</v>
      </c>
      <c r="M66" s="209" t="s">
        <v>1370</v>
      </c>
      <c r="N66" s="210">
        <v>243.94</v>
      </c>
      <c r="O66" s="185"/>
      <c r="P66" s="718">
        <v>219.14</v>
      </c>
      <c r="Q66" s="719">
        <f t="shared" si="15"/>
        <v>0</v>
      </c>
      <c r="R66" s="720">
        <v>23.8</v>
      </c>
      <c r="S66" s="721">
        <f t="shared" si="16"/>
        <v>0</v>
      </c>
      <c r="T66" s="718">
        <v>1</v>
      </c>
      <c r="U66" s="719">
        <f t="shared" si="17"/>
        <v>0</v>
      </c>
      <c r="V66" s="820">
        <f t="shared" si="19"/>
        <v>1730.7542999999998</v>
      </c>
      <c r="W66" s="821">
        <f t="shared" si="18"/>
        <v>0</v>
      </c>
      <c r="X66" s="821">
        <f t="shared" si="20"/>
        <v>0</v>
      </c>
    </row>
    <row r="67" spans="1:24" s="350" customFormat="1" ht="11.25" customHeight="1">
      <c r="A67" s="212" t="s">
        <v>72</v>
      </c>
      <c r="B67" s="213" t="s">
        <v>548</v>
      </c>
      <c r="C67" s="213"/>
      <c r="D67" s="214"/>
      <c r="E67" s="214"/>
      <c r="F67" s="214"/>
      <c r="G67" s="214"/>
      <c r="H67" s="214"/>
      <c r="I67" s="214"/>
      <c r="J67" s="215"/>
      <c r="K67" s="215"/>
      <c r="L67" s="216">
        <f>SUM(L47:L66)</f>
        <v>102.89400000000001</v>
      </c>
      <c r="M67" s="218"/>
      <c r="N67" s="218"/>
      <c r="O67" s="218"/>
      <c r="P67" s="218"/>
      <c r="Q67" s="218"/>
      <c r="R67" s="218"/>
      <c r="S67" s="218"/>
      <c r="T67" s="218"/>
      <c r="U67" s="218"/>
      <c r="V67" s="842">
        <f t="shared" ref="V67:X67" si="21">SUM(V47:V66)</f>
        <v>25099.962359999998</v>
      </c>
      <c r="W67" s="842">
        <f t="shared" si="21"/>
        <v>0</v>
      </c>
      <c r="X67" s="842">
        <f t="shared" si="21"/>
        <v>0</v>
      </c>
    </row>
    <row r="68" spans="1:24" s="350" customFormat="1" ht="11.25" customHeight="1">
      <c r="A68" s="219"/>
      <c r="B68" s="220" t="s">
        <v>391</v>
      </c>
      <c r="C68" s="221"/>
      <c r="D68" s="222"/>
      <c r="E68" s="223"/>
      <c r="F68" s="224"/>
      <c r="G68" s="225"/>
      <c r="H68" s="222"/>
      <c r="I68" s="222"/>
      <c r="J68" s="222"/>
      <c r="K68" s="222"/>
      <c r="L68" s="222"/>
      <c r="M68" s="222"/>
      <c r="N68" s="222"/>
      <c r="O68" s="224"/>
      <c r="P68" s="222"/>
      <c r="Q68" s="222"/>
      <c r="R68" s="222"/>
      <c r="S68" s="222"/>
      <c r="T68" s="222"/>
      <c r="U68" s="222"/>
      <c r="V68" s="222"/>
      <c r="W68" s="222"/>
      <c r="X68" s="226"/>
    </row>
    <row r="69" spans="1:24" s="350" customFormat="1" ht="11.25" customHeight="1">
      <c r="A69" s="179" t="s">
        <v>624</v>
      </c>
      <c r="B69" s="2" t="s">
        <v>391</v>
      </c>
      <c r="C69" s="2"/>
      <c r="D69" s="180"/>
      <c r="E69" s="181" t="s">
        <v>577</v>
      </c>
      <c r="F69" s="181"/>
      <c r="G69" s="181" t="s">
        <v>346</v>
      </c>
      <c r="H69" s="182" t="s">
        <v>591</v>
      </c>
      <c r="I69" s="182">
        <v>1</v>
      </c>
      <c r="J69" s="182">
        <v>2.73</v>
      </c>
      <c r="K69" s="182">
        <v>0.71</v>
      </c>
      <c r="L69" s="183">
        <f t="shared" ref="L69:L72" si="22">I69*J69*K69</f>
        <v>1.9382999999999999</v>
      </c>
      <c r="M69" s="209" t="s">
        <v>1176</v>
      </c>
      <c r="N69" s="184">
        <v>74.03</v>
      </c>
      <c r="O69" s="185"/>
      <c r="P69" s="718">
        <v>74.03</v>
      </c>
      <c r="Q69" s="719">
        <f>IF(O69&gt;0,LVS_1.1_UR_MOSA*L69/O69,0)</f>
        <v>0</v>
      </c>
      <c r="R69" s="211"/>
      <c r="S69" s="211"/>
      <c r="T69" s="211"/>
      <c r="U69" s="211"/>
      <c r="V69" s="820">
        <f t="shared" ref="V69:V72" si="23">L69*N69</f>
        <v>143.49234899999999</v>
      </c>
      <c r="W69" s="821">
        <f t="shared" ref="W69:W72" si="24">IFERROR(V69/O69,0)</f>
        <v>0</v>
      </c>
      <c r="X69" s="821">
        <f t="shared" ref="X69:X72" si="25">IFERROR(ROUND(P69*Q69+R69*S69+T69*U69,2),0)</f>
        <v>0</v>
      </c>
    </row>
    <row r="70" spans="1:24" s="350" customFormat="1" ht="11.25" customHeight="1">
      <c r="A70" s="179" t="s">
        <v>625</v>
      </c>
      <c r="B70" s="2" t="s">
        <v>391</v>
      </c>
      <c r="C70" s="2"/>
      <c r="D70" s="180"/>
      <c r="E70" s="181" t="s">
        <v>577</v>
      </c>
      <c r="F70" s="181"/>
      <c r="G70" s="181" t="s">
        <v>346</v>
      </c>
      <c r="H70" s="182" t="s">
        <v>591</v>
      </c>
      <c r="I70" s="182">
        <v>1</v>
      </c>
      <c r="J70" s="182">
        <v>2.83</v>
      </c>
      <c r="K70" s="182">
        <v>0.71</v>
      </c>
      <c r="L70" s="183">
        <f t="shared" si="22"/>
        <v>2.0093000000000001</v>
      </c>
      <c r="M70" s="209" t="s">
        <v>1176</v>
      </c>
      <c r="N70" s="184">
        <v>74.03</v>
      </c>
      <c r="O70" s="185"/>
      <c r="P70" s="718">
        <v>74.03</v>
      </c>
      <c r="Q70" s="719">
        <f>IF(O70&gt;0,LVS_1.1_UR_MOSA*L70/O70,0)</f>
        <v>0</v>
      </c>
      <c r="R70" s="211"/>
      <c r="S70" s="211"/>
      <c r="T70" s="211"/>
      <c r="U70" s="211"/>
      <c r="V70" s="820">
        <f t="shared" si="23"/>
        <v>148.748479</v>
      </c>
      <c r="W70" s="821">
        <f t="shared" si="24"/>
        <v>0</v>
      </c>
      <c r="X70" s="821">
        <f t="shared" si="25"/>
        <v>0</v>
      </c>
    </row>
    <row r="71" spans="1:24" s="350" customFormat="1" ht="11.25" customHeight="1">
      <c r="A71" s="179" t="s">
        <v>626</v>
      </c>
      <c r="B71" s="2" t="s">
        <v>391</v>
      </c>
      <c r="C71" s="2"/>
      <c r="D71" s="180"/>
      <c r="E71" s="181" t="s">
        <v>577</v>
      </c>
      <c r="F71" s="181"/>
      <c r="G71" s="181" t="s">
        <v>346</v>
      </c>
      <c r="H71" s="182" t="s">
        <v>591</v>
      </c>
      <c r="I71" s="182">
        <v>1</v>
      </c>
      <c r="J71" s="182">
        <v>1.45</v>
      </c>
      <c r="K71" s="182">
        <v>0.7</v>
      </c>
      <c r="L71" s="183">
        <f t="shared" si="22"/>
        <v>1.0149999999999999</v>
      </c>
      <c r="M71" s="209" t="s">
        <v>1176</v>
      </c>
      <c r="N71" s="184">
        <v>74.03</v>
      </c>
      <c r="O71" s="185"/>
      <c r="P71" s="718">
        <v>74.03</v>
      </c>
      <c r="Q71" s="719">
        <f>IF(O71&gt;0,LVS_1.1_UR_MOSA*L71/O71,0)</f>
        <v>0</v>
      </c>
      <c r="R71" s="211"/>
      <c r="S71" s="211"/>
      <c r="T71" s="211"/>
      <c r="U71" s="211"/>
      <c r="V71" s="820">
        <f t="shared" si="23"/>
        <v>75.140449999999987</v>
      </c>
      <c r="W71" s="821">
        <f t="shared" si="24"/>
        <v>0</v>
      </c>
      <c r="X71" s="821">
        <f t="shared" si="25"/>
        <v>0</v>
      </c>
    </row>
    <row r="72" spans="1:24" s="350" customFormat="1" ht="11.25" customHeight="1">
      <c r="A72" s="179" t="s">
        <v>627</v>
      </c>
      <c r="B72" s="2" t="s">
        <v>391</v>
      </c>
      <c r="C72" s="2"/>
      <c r="D72" s="180"/>
      <c r="E72" s="181" t="s">
        <v>577</v>
      </c>
      <c r="F72" s="181"/>
      <c r="G72" s="181" t="s">
        <v>346</v>
      </c>
      <c r="H72" s="182" t="s">
        <v>591</v>
      </c>
      <c r="I72" s="182">
        <v>1</v>
      </c>
      <c r="J72" s="182">
        <v>1.36</v>
      </c>
      <c r="K72" s="182">
        <v>0.7</v>
      </c>
      <c r="L72" s="183">
        <f t="shared" si="22"/>
        <v>0.95199999999999996</v>
      </c>
      <c r="M72" s="209" t="s">
        <v>1176</v>
      </c>
      <c r="N72" s="184">
        <v>74.03</v>
      </c>
      <c r="O72" s="185"/>
      <c r="P72" s="718">
        <v>74.03</v>
      </c>
      <c r="Q72" s="719">
        <f>IF(O72&gt;0,LVS_1.1_UR_MOSA*L72/O72,0)</f>
        <v>0</v>
      </c>
      <c r="R72" s="211"/>
      <c r="S72" s="211"/>
      <c r="T72" s="211"/>
      <c r="U72" s="211"/>
      <c r="V72" s="820">
        <f t="shared" si="23"/>
        <v>70.476559999999992</v>
      </c>
      <c r="W72" s="821">
        <f t="shared" si="24"/>
        <v>0</v>
      </c>
      <c r="X72" s="821">
        <f t="shared" si="25"/>
        <v>0</v>
      </c>
    </row>
    <row r="73" spans="1:24" s="350" customFormat="1" ht="11.25" customHeight="1">
      <c r="A73" s="227" t="s">
        <v>72</v>
      </c>
      <c r="B73" s="213" t="s">
        <v>548</v>
      </c>
      <c r="C73" s="213"/>
      <c r="D73" s="214"/>
      <c r="E73" s="214"/>
      <c r="F73" s="214"/>
      <c r="G73" s="214"/>
      <c r="H73" s="214"/>
      <c r="I73" s="214"/>
      <c r="J73" s="215"/>
      <c r="K73" s="215"/>
      <c r="L73" s="216">
        <f>SUM(L69:L72)</f>
        <v>5.9146000000000001</v>
      </c>
      <c r="M73" s="218"/>
      <c r="N73" s="218"/>
      <c r="O73" s="218"/>
      <c r="P73" s="218"/>
      <c r="Q73" s="218"/>
      <c r="R73" s="218"/>
      <c r="S73" s="218"/>
      <c r="T73" s="218"/>
      <c r="U73" s="218"/>
      <c r="V73" s="842">
        <f t="shared" ref="V73:X73" si="26">SUM(V69:V72)</f>
        <v>437.85783799999996</v>
      </c>
      <c r="W73" s="842">
        <f t="shared" si="26"/>
        <v>0</v>
      </c>
      <c r="X73" s="842">
        <f t="shared" si="26"/>
        <v>0</v>
      </c>
    </row>
    <row r="74" spans="1:24" s="350" customFormat="1" ht="11.25" customHeight="1">
      <c r="A74" s="219"/>
      <c r="B74" s="220" t="s">
        <v>392</v>
      </c>
      <c r="C74" s="221"/>
      <c r="D74" s="222"/>
      <c r="E74" s="223"/>
      <c r="F74" s="224"/>
      <c r="G74" s="225"/>
      <c r="H74" s="222"/>
      <c r="I74" s="222"/>
      <c r="J74" s="222"/>
      <c r="K74" s="222"/>
      <c r="L74" s="222"/>
      <c r="M74" s="222"/>
      <c r="N74" s="222"/>
      <c r="O74" s="224"/>
      <c r="P74" s="222"/>
      <c r="Q74" s="222"/>
      <c r="R74" s="222"/>
      <c r="S74" s="222"/>
      <c r="T74" s="222"/>
      <c r="U74" s="222"/>
      <c r="V74" s="222"/>
      <c r="W74" s="222"/>
      <c r="X74" s="226"/>
    </row>
    <row r="75" spans="1:24" s="350" customFormat="1" ht="11.25" customHeight="1">
      <c r="A75" s="179" t="s">
        <v>628</v>
      </c>
      <c r="B75" s="2" t="s">
        <v>392</v>
      </c>
      <c r="C75" s="2" t="s">
        <v>1219</v>
      </c>
      <c r="D75" s="180" t="s">
        <v>393</v>
      </c>
      <c r="E75" s="181" t="s">
        <v>577</v>
      </c>
      <c r="F75" s="181"/>
      <c r="G75" s="181" t="s">
        <v>346</v>
      </c>
      <c r="H75" s="182" t="s">
        <v>593</v>
      </c>
      <c r="I75" s="182">
        <v>2</v>
      </c>
      <c r="J75" s="182">
        <v>1.68</v>
      </c>
      <c r="K75" s="182">
        <v>0.51</v>
      </c>
      <c r="L75" s="183">
        <f t="shared" ref="L75:L80" si="27">I75*J75*K75</f>
        <v>1.7136</v>
      </c>
      <c r="M75" s="209" t="s">
        <v>1180</v>
      </c>
      <c r="N75" s="184">
        <v>104.34</v>
      </c>
      <c r="O75" s="185"/>
      <c r="P75" s="718">
        <v>104.34</v>
      </c>
      <c r="Q75" s="719">
        <f t="shared" ref="Q75:Q80" si="28">IF(O75&gt;0,LVS_1.1_UR_MOSA*L75/O75,0)</f>
        <v>0</v>
      </c>
      <c r="R75" s="211"/>
      <c r="S75" s="211"/>
      <c r="T75" s="211"/>
      <c r="U75" s="211"/>
      <c r="V75" s="820">
        <f t="shared" ref="V75:V80" si="29">L75*N75</f>
        <v>178.79702399999999</v>
      </c>
      <c r="W75" s="821">
        <f t="shared" ref="W75:W80" si="30">IFERROR(V75/O75,0)</f>
        <v>0</v>
      </c>
      <c r="X75" s="821">
        <f t="shared" ref="X75:X80" si="31">IFERROR(ROUND(P75*Q75+R75*S75+T75*U75,2),0)</f>
        <v>0</v>
      </c>
    </row>
    <row r="76" spans="1:24" s="350" customFormat="1" ht="11.25" customHeight="1">
      <c r="A76" s="179" t="s">
        <v>629</v>
      </c>
      <c r="B76" s="2" t="s">
        <v>392</v>
      </c>
      <c r="C76" s="2" t="s">
        <v>1219</v>
      </c>
      <c r="D76" s="180" t="s">
        <v>393</v>
      </c>
      <c r="E76" s="181" t="s">
        <v>577</v>
      </c>
      <c r="F76" s="181"/>
      <c r="G76" s="181" t="s">
        <v>346</v>
      </c>
      <c r="H76" s="182" t="s">
        <v>593</v>
      </c>
      <c r="I76" s="182">
        <v>2</v>
      </c>
      <c r="J76" s="182">
        <v>1.68</v>
      </c>
      <c r="K76" s="182">
        <v>0.51</v>
      </c>
      <c r="L76" s="183">
        <f t="shared" si="27"/>
        <v>1.7136</v>
      </c>
      <c r="M76" s="209" t="s">
        <v>1180</v>
      </c>
      <c r="N76" s="184">
        <v>104.34</v>
      </c>
      <c r="O76" s="185"/>
      <c r="P76" s="718">
        <v>104.34</v>
      </c>
      <c r="Q76" s="719">
        <f t="shared" si="28"/>
        <v>0</v>
      </c>
      <c r="R76" s="211"/>
      <c r="S76" s="211"/>
      <c r="T76" s="211"/>
      <c r="U76" s="211"/>
      <c r="V76" s="820">
        <f t="shared" si="29"/>
        <v>178.79702399999999</v>
      </c>
      <c r="W76" s="821">
        <f t="shared" si="30"/>
        <v>0</v>
      </c>
      <c r="X76" s="821">
        <f t="shared" si="31"/>
        <v>0</v>
      </c>
    </row>
    <row r="77" spans="1:24" s="350" customFormat="1" ht="11.25" customHeight="1">
      <c r="A77" s="179" t="s">
        <v>755</v>
      </c>
      <c r="B77" s="2" t="s">
        <v>392</v>
      </c>
      <c r="C77" s="2" t="s">
        <v>1219</v>
      </c>
      <c r="D77" s="180"/>
      <c r="E77" s="181" t="s">
        <v>577</v>
      </c>
      <c r="F77" s="181"/>
      <c r="G77" s="181" t="s">
        <v>294</v>
      </c>
      <c r="H77" s="182" t="s">
        <v>591</v>
      </c>
      <c r="I77" s="182">
        <v>1</v>
      </c>
      <c r="J77" s="182">
        <v>5.68</v>
      </c>
      <c r="K77" s="182">
        <v>1.5</v>
      </c>
      <c r="L77" s="183">
        <f t="shared" si="27"/>
        <v>8.52</v>
      </c>
      <c r="M77" s="209" t="s">
        <v>1180</v>
      </c>
      <c r="N77" s="184">
        <v>104.34</v>
      </c>
      <c r="O77" s="185"/>
      <c r="P77" s="718">
        <v>104.34</v>
      </c>
      <c r="Q77" s="719">
        <f t="shared" si="28"/>
        <v>0</v>
      </c>
      <c r="R77" s="211"/>
      <c r="S77" s="211"/>
      <c r="T77" s="211"/>
      <c r="U77" s="211"/>
      <c r="V77" s="820">
        <f t="shared" si="29"/>
        <v>888.97680000000003</v>
      </c>
      <c r="W77" s="821">
        <f t="shared" si="30"/>
        <v>0</v>
      </c>
      <c r="X77" s="821">
        <f t="shared" si="31"/>
        <v>0</v>
      </c>
    </row>
    <row r="78" spans="1:24" s="350" customFormat="1" ht="11.25" customHeight="1">
      <c r="A78" s="179" t="s">
        <v>756</v>
      </c>
      <c r="B78" s="2" t="s">
        <v>392</v>
      </c>
      <c r="C78" s="2" t="s">
        <v>1219</v>
      </c>
      <c r="D78" s="180"/>
      <c r="E78" s="181" t="s">
        <v>577</v>
      </c>
      <c r="F78" s="181"/>
      <c r="G78" s="181" t="s">
        <v>294</v>
      </c>
      <c r="H78" s="182" t="s">
        <v>591</v>
      </c>
      <c r="I78" s="182">
        <v>1</v>
      </c>
      <c r="J78" s="182">
        <v>2.5</v>
      </c>
      <c r="K78" s="182">
        <v>1.5</v>
      </c>
      <c r="L78" s="183">
        <f t="shared" si="27"/>
        <v>3.75</v>
      </c>
      <c r="M78" s="209" t="s">
        <v>1180</v>
      </c>
      <c r="N78" s="184">
        <v>104.34</v>
      </c>
      <c r="O78" s="185"/>
      <c r="P78" s="718">
        <v>104.34</v>
      </c>
      <c r="Q78" s="719">
        <f t="shared" si="28"/>
        <v>0</v>
      </c>
      <c r="R78" s="211"/>
      <c r="S78" s="211"/>
      <c r="T78" s="211"/>
      <c r="U78" s="211"/>
      <c r="V78" s="820">
        <f t="shared" si="29"/>
        <v>391.27500000000003</v>
      </c>
      <c r="W78" s="821">
        <f t="shared" si="30"/>
        <v>0</v>
      </c>
      <c r="X78" s="821">
        <f t="shared" si="31"/>
        <v>0</v>
      </c>
    </row>
    <row r="79" spans="1:24" s="350" customFormat="1" ht="11.25" customHeight="1">
      <c r="A79" s="179" t="s">
        <v>757</v>
      </c>
      <c r="B79" s="2" t="s">
        <v>392</v>
      </c>
      <c r="C79" s="2" t="s">
        <v>1219</v>
      </c>
      <c r="D79" s="180"/>
      <c r="E79" s="181" t="s">
        <v>577</v>
      </c>
      <c r="F79" s="181"/>
      <c r="G79" s="181" t="s">
        <v>294</v>
      </c>
      <c r="H79" s="182" t="s">
        <v>591</v>
      </c>
      <c r="I79" s="182">
        <v>1</v>
      </c>
      <c r="J79" s="182">
        <v>0.77</v>
      </c>
      <c r="K79" s="182">
        <v>0.66</v>
      </c>
      <c r="L79" s="183">
        <f t="shared" si="27"/>
        <v>0.50819999999999999</v>
      </c>
      <c r="M79" s="209" t="s">
        <v>1180</v>
      </c>
      <c r="N79" s="184">
        <v>104.34</v>
      </c>
      <c r="O79" s="185"/>
      <c r="P79" s="718">
        <v>104.34</v>
      </c>
      <c r="Q79" s="719">
        <f t="shared" si="28"/>
        <v>0</v>
      </c>
      <c r="R79" s="211"/>
      <c r="S79" s="211"/>
      <c r="T79" s="211"/>
      <c r="U79" s="211"/>
      <c r="V79" s="820">
        <f t="shared" si="29"/>
        <v>53.025587999999999</v>
      </c>
      <c r="W79" s="821">
        <f t="shared" si="30"/>
        <v>0</v>
      </c>
      <c r="X79" s="821">
        <f t="shared" si="31"/>
        <v>0</v>
      </c>
    </row>
    <row r="80" spans="1:24" s="350" customFormat="1" ht="11.25" customHeight="1">
      <c r="A80" s="179" t="s">
        <v>758</v>
      </c>
      <c r="B80" s="2" t="s">
        <v>392</v>
      </c>
      <c r="C80" s="2" t="s">
        <v>1219</v>
      </c>
      <c r="D80" s="180" t="s">
        <v>394</v>
      </c>
      <c r="E80" s="181" t="s">
        <v>577</v>
      </c>
      <c r="F80" s="181"/>
      <c r="G80" s="181" t="s">
        <v>346</v>
      </c>
      <c r="H80" s="182" t="s">
        <v>591</v>
      </c>
      <c r="I80" s="182">
        <v>1</v>
      </c>
      <c r="J80" s="182">
        <v>0.35</v>
      </c>
      <c r="K80" s="182">
        <v>0.6</v>
      </c>
      <c r="L80" s="183">
        <f t="shared" si="27"/>
        <v>0.21</v>
      </c>
      <c r="M80" s="209" t="s">
        <v>1180</v>
      </c>
      <c r="N80" s="184">
        <v>104.34</v>
      </c>
      <c r="O80" s="185"/>
      <c r="P80" s="718">
        <v>104.34</v>
      </c>
      <c r="Q80" s="719">
        <f t="shared" si="28"/>
        <v>0</v>
      </c>
      <c r="R80" s="211"/>
      <c r="S80" s="211"/>
      <c r="T80" s="211"/>
      <c r="U80" s="211"/>
      <c r="V80" s="820">
        <f t="shared" si="29"/>
        <v>21.9114</v>
      </c>
      <c r="W80" s="821">
        <f t="shared" si="30"/>
        <v>0</v>
      </c>
      <c r="X80" s="821">
        <f t="shared" si="31"/>
        <v>0</v>
      </c>
    </row>
    <row r="81" spans="1:24" s="350" customFormat="1" ht="11.25" customHeight="1">
      <c r="A81" s="227" t="s">
        <v>72</v>
      </c>
      <c r="B81" s="213" t="s">
        <v>548</v>
      </c>
      <c r="C81" s="213"/>
      <c r="D81" s="214"/>
      <c r="E81" s="214"/>
      <c r="F81" s="214"/>
      <c r="G81" s="214"/>
      <c r="H81" s="214"/>
      <c r="I81" s="214"/>
      <c r="J81" s="215"/>
      <c r="K81" s="215"/>
      <c r="L81" s="216">
        <f>SUM(L75:L80)</f>
        <v>16.415399999999998</v>
      </c>
      <c r="M81" s="218"/>
      <c r="N81" s="218"/>
      <c r="O81" s="218"/>
      <c r="P81" s="218"/>
      <c r="Q81" s="218"/>
      <c r="R81" s="218"/>
      <c r="S81" s="218"/>
      <c r="T81" s="218"/>
      <c r="U81" s="218"/>
      <c r="V81" s="842">
        <f t="shared" ref="V81:X81" si="32">SUM(V75:V80)</f>
        <v>1712.7828360000001</v>
      </c>
      <c r="W81" s="842">
        <f t="shared" si="32"/>
        <v>0</v>
      </c>
      <c r="X81" s="842">
        <f t="shared" si="32"/>
        <v>0</v>
      </c>
    </row>
    <row r="82" spans="1:24" s="350" customFormat="1" ht="11.25" customHeight="1">
      <c r="A82" s="219"/>
      <c r="B82" s="220" t="s">
        <v>395</v>
      </c>
      <c r="C82" s="221"/>
      <c r="D82" s="222"/>
      <c r="E82" s="223"/>
      <c r="F82" s="224"/>
      <c r="G82" s="225"/>
      <c r="H82" s="222"/>
      <c r="I82" s="222"/>
      <c r="J82" s="222"/>
      <c r="K82" s="222"/>
      <c r="L82" s="222"/>
      <c r="M82" s="222"/>
      <c r="N82" s="222"/>
      <c r="O82" s="224"/>
      <c r="P82" s="222"/>
      <c r="Q82" s="222"/>
      <c r="R82" s="222"/>
      <c r="S82" s="222"/>
      <c r="T82" s="222"/>
      <c r="U82" s="222"/>
      <c r="V82" s="222"/>
      <c r="W82" s="222"/>
      <c r="X82" s="226"/>
    </row>
    <row r="83" spans="1:24" s="350" customFormat="1" ht="11.25" customHeight="1">
      <c r="A83" s="179" t="s">
        <v>630</v>
      </c>
      <c r="B83" s="2" t="s">
        <v>395</v>
      </c>
      <c r="C83" s="2"/>
      <c r="D83" s="180"/>
      <c r="E83" s="181" t="s">
        <v>577</v>
      </c>
      <c r="F83" s="181"/>
      <c r="G83" s="181" t="s">
        <v>346</v>
      </c>
      <c r="H83" s="182" t="s">
        <v>593</v>
      </c>
      <c r="I83" s="182">
        <v>27</v>
      </c>
      <c r="J83" s="182">
        <v>1.31</v>
      </c>
      <c r="K83" s="182">
        <v>0.95</v>
      </c>
      <c r="L83" s="183">
        <f t="shared" ref="L83:L86" si="33">I83*J83*K83</f>
        <v>33.601500000000001</v>
      </c>
      <c r="M83" s="209" t="s">
        <v>1176</v>
      </c>
      <c r="N83" s="184">
        <v>74.03</v>
      </c>
      <c r="O83" s="185"/>
      <c r="P83" s="718">
        <v>74.03</v>
      </c>
      <c r="Q83" s="719">
        <f>IF(O83&gt;0,LVS_1.1_UR_MOSA*L83/O83,0)</f>
        <v>0</v>
      </c>
      <c r="R83" s="211"/>
      <c r="S83" s="211"/>
      <c r="T83" s="211"/>
      <c r="U83" s="211"/>
      <c r="V83" s="820">
        <f t="shared" ref="V83:V86" si="34">L83*N83</f>
        <v>2487.519045</v>
      </c>
      <c r="W83" s="821">
        <f t="shared" ref="W83:W86" si="35">IFERROR(V83/O83,0)</f>
        <v>0</v>
      </c>
      <c r="X83" s="821">
        <f t="shared" ref="X83:X86" si="36">IFERROR(ROUND(P83*Q83+R83*S83+T83*U83,2),0)</f>
        <v>0</v>
      </c>
    </row>
    <row r="84" spans="1:24" s="350" customFormat="1" ht="11.25" customHeight="1">
      <c r="A84" s="179" t="s">
        <v>631</v>
      </c>
      <c r="B84" s="2" t="s">
        <v>395</v>
      </c>
      <c r="C84" s="2"/>
      <c r="D84" s="180"/>
      <c r="E84" s="181" t="s">
        <v>577</v>
      </c>
      <c r="F84" s="181"/>
      <c r="G84" s="181" t="s">
        <v>346</v>
      </c>
      <c r="H84" s="182" t="s">
        <v>593</v>
      </c>
      <c r="I84" s="182">
        <v>5</v>
      </c>
      <c r="J84" s="182">
        <v>2.17</v>
      </c>
      <c r="K84" s="182">
        <v>1.4</v>
      </c>
      <c r="L84" s="183">
        <f t="shared" si="33"/>
        <v>15.189999999999998</v>
      </c>
      <c r="M84" s="209" t="s">
        <v>1176</v>
      </c>
      <c r="N84" s="184">
        <v>74.03</v>
      </c>
      <c r="O84" s="185"/>
      <c r="P84" s="718">
        <v>74.03</v>
      </c>
      <c r="Q84" s="719">
        <f>IF(O84&gt;0,LVS_1.1_UR_MOSA*L84/O84,0)</f>
        <v>0</v>
      </c>
      <c r="R84" s="211"/>
      <c r="S84" s="211"/>
      <c r="T84" s="211"/>
      <c r="U84" s="211"/>
      <c r="V84" s="820">
        <f t="shared" si="34"/>
        <v>1124.5156999999999</v>
      </c>
      <c r="W84" s="821">
        <f t="shared" si="35"/>
        <v>0</v>
      </c>
      <c r="X84" s="821">
        <f t="shared" si="36"/>
        <v>0</v>
      </c>
    </row>
    <row r="85" spans="1:24" s="350" customFormat="1" ht="11.25" customHeight="1">
      <c r="A85" s="179" t="s">
        <v>772</v>
      </c>
      <c r="B85" s="2" t="s">
        <v>395</v>
      </c>
      <c r="C85" s="2"/>
      <c r="D85" s="180" t="s">
        <v>396</v>
      </c>
      <c r="E85" s="181" t="s">
        <v>577</v>
      </c>
      <c r="F85" s="181"/>
      <c r="G85" s="181" t="s">
        <v>346</v>
      </c>
      <c r="H85" s="182" t="s">
        <v>593</v>
      </c>
      <c r="I85" s="182">
        <v>5</v>
      </c>
      <c r="J85" s="182">
        <v>2.17</v>
      </c>
      <c r="K85" s="182">
        <v>0.96</v>
      </c>
      <c r="L85" s="183">
        <f t="shared" si="33"/>
        <v>10.415999999999999</v>
      </c>
      <c r="M85" s="209" t="s">
        <v>1176</v>
      </c>
      <c r="N85" s="184">
        <v>74.03</v>
      </c>
      <c r="O85" s="185"/>
      <c r="P85" s="718">
        <v>74.03</v>
      </c>
      <c r="Q85" s="719">
        <f>IF(O85&gt;0,LVS_1.1_UR_MOSA*L85/O85,0)</f>
        <v>0</v>
      </c>
      <c r="R85" s="211"/>
      <c r="S85" s="211"/>
      <c r="T85" s="211"/>
      <c r="U85" s="211"/>
      <c r="V85" s="820">
        <f t="shared" si="34"/>
        <v>771.09647999999993</v>
      </c>
      <c r="W85" s="821">
        <f t="shared" si="35"/>
        <v>0</v>
      </c>
      <c r="X85" s="821">
        <f t="shared" si="36"/>
        <v>0</v>
      </c>
    </row>
    <row r="86" spans="1:24" s="350" customFormat="1" ht="11.25" customHeight="1">
      <c r="A86" s="179" t="s">
        <v>773</v>
      </c>
      <c r="B86" s="2" t="s">
        <v>395</v>
      </c>
      <c r="C86" s="2"/>
      <c r="D86" s="180"/>
      <c r="E86" s="181" t="s">
        <v>577</v>
      </c>
      <c r="F86" s="181"/>
      <c r="G86" s="181" t="s">
        <v>346</v>
      </c>
      <c r="H86" s="182" t="s">
        <v>593</v>
      </c>
      <c r="I86" s="182">
        <v>3</v>
      </c>
      <c r="J86" s="182">
        <v>0.95</v>
      </c>
      <c r="K86" s="182">
        <v>0.9</v>
      </c>
      <c r="L86" s="183">
        <f t="shared" si="33"/>
        <v>2.5649999999999999</v>
      </c>
      <c r="M86" s="209" t="s">
        <v>1176</v>
      </c>
      <c r="N86" s="184">
        <v>74.03</v>
      </c>
      <c r="O86" s="185"/>
      <c r="P86" s="718">
        <v>74.03</v>
      </c>
      <c r="Q86" s="719">
        <f>IF(O86&gt;0,LVS_1.1_UR_MOSA*L86/O86,0)</f>
        <v>0</v>
      </c>
      <c r="R86" s="211"/>
      <c r="S86" s="211"/>
      <c r="T86" s="211"/>
      <c r="U86" s="211"/>
      <c r="V86" s="820">
        <f t="shared" si="34"/>
        <v>189.88695000000001</v>
      </c>
      <c r="W86" s="821">
        <f t="shared" si="35"/>
        <v>0</v>
      </c>
      <c r="X86" s="821">
        <f t="shared" si="36"/>
        <v>0</v>
      </c>
    </row>
    <row r="87" spans="1:24" s="350" customFormat="1" ht="11.25" customHeight="1">
      <c r="A87" s="227" t="s">
        <v>72</v>
      </c>
      <c r="B87" s="213" t="s">
        <v>548</v>
      </c>
      <c r="C87" s="213"/>
      <c r="D87" s="214"/>
      <c r="E87" s="214"/>
      <c r="F87" s="214"/>
      <c r="G87" s="214"/>
      <c r="H87" s="214"/>
      <c r="I87" s="214"/>
      <c r="J87" s="215"/>
      <c r="K87" s="215"/>
      <c r="L87" s="216">
        <f>SUM(L83:L86)</f>
        <v>61.772499999999994</v>
      </c>
      <c r="M87" s="218"/>
      <c r="N87" s="218"/>
      <c r="O87" s="218"/>
      <c r="P87" s="218"/>
      <c r="Q87" s="218"/>
      <c r="R87" s="218"/>
      <c r="S87" s="218"/>
      <c r="T87" s="218"/>
      <c r="U87" s="218"/>
      <c r="V87" s="842">
        <f t="shared" ref="V87:X87" si="37">SUM(V83:V86)</f>
        <v>4573.0181750000002</v>
      </c>
      <c r="W87" s="842">
        <f t="shared" si="37"/>
        <v>0</v>
      </c>
      <c r="X87" s="842">
        <f t="shared" si="37"/>
        <v>0</v>
      </c>
    </row>
    <row r="88" spans="1:24" s="350" customFormat="1" ht="11.25" customHeight="1">
      <c r="A88" s="219"/>
      <c r="B88" s="220" t="s">
        <v>397</v>
      </c>
      <c r="C88" s="221"/>
      <c r="D88" s="222"/>
      <c r="E88" s="223"/>
      <c r="F88" s="224"/>
      <c r="G88" s="225"/>
      <c r="H88" s="222"/>
      <c r="I88" s="222"/>
      <c r="J88" s="222"/>
      <c r="K88" s="222"/>
      <c r="L88" s="222"/>
      <c r="M88" s="222"/>
      <c r="N88" s="222"/>
      <c r="O88" s="224"/>
      <c r="P88" s="222"/>
      <c r="Q88" s="222"/>
      <c r="R88" s="222"/>
      <c r="S88" s="222"/>
      <c r="T88" s="222"/>
      <c r="U88" s="222"/>
      <c r="V88" s="222"/>
      <c r="W88" s="222"/>
      <c r="X88" s="226"/>
    </row>
    <row r="89" spans="1:24" s="350" customFormat="1" ht="11.25" customHeight="1">
      <c r="A89" s="179" t="s">
        <v>632</v>
      </c>
      <c r="B89" s="2" t="s">
        <v>397</v>
      </c>
      <c r="C89" s="2" t="s">
        <v>398</v>
      </c>
      <c r="D89" s="180"/>
      <c r="E89" s="181" t="s">
        <v>577</v>
      </c>
      <c r="F89" s="181"/>
      <c r="G89" s="181" t="s">
        <v>346</v>
      </c>
      <c r="H89" s="182" t="s">
        <v>591</v>
      </c>
      <c r="I89" s="182">
        <v>1</v>
      </c>
      <c r="J89" s="182">
        <v>3.5</v>
      </c>
      <c r="K89" s="182">
        <v>1.9</v>
      </c>
      <c r="L89" s="183">
        <f t="shared" ref="L89:L96" si="38">I89*J89*K89</f>
        <v>6.6499999999999995</v>
      </c>
      <c r="M89" s="209" t="s">
        <v>1176</v>
      </c>
      <c r="N89" s="184">
        <v>74.03</v>
      </c>
      <c r="O89" s="185"/>
      <c r="P89" s="718">
        <v>74.03</v>
      </c>
      <c r="Q89" s="719">
        <f t="shared" ref="Q89:Q96" si="39">IF(O89&gt;0,LVS_1.1_UR_MOSA*L89/O89,0)</f>
        <v>0</v>
      </c>
      <c r="R89" s="211"/>
      <c r="S89" s="211"/>
      <c r="T89" s="211"/>
      <c r="U89" s="211"/>
      <c r="V89" s="820">
        <f t="shared" ref="V89:V96" si="40">L89*N89</f>
        <v>492.29949999999997</v>
      </c>
      <c r="W89" s="821">
        <f t="shared" ref="W89:W96" si="41">IFERROR(V89/O89,0)</f>
        <v>0</v>
      </c>
      <c r="X89" s="821">
        <f t="shared" ref="X89:X96" si="42">IFERROR(ROUND(P89*Q89+R89*S89+T89*U89,2),0)</f>
        <v>0</v>
      </c>
    </row>
    <row r="90" spans="1:24" s="350" customFormat="1" ht="11.25" customHeight="1">
      <c r="A90" s="179" t="s">
        <v>633</v>
      </c>
      <c r="B90" s="2" t="s">
        <v>397</v>
      </c>
      <c r="C90" s="2" t="s">
        <v>399</v>
      </c>
      <c r="D90" s="180"/>
      <c r="E90" s="181" t="s">
        <v>577</v>
      </c>
      <c r="F90" s="181"/>
      <c r="G90" s="181" t="s">
        <v>346</v>
      </c>
      <c r="H90" s="182" t="s">
        <v>591</v>
      </c>
      <c r="I90" s="182">
        <v>1</v>
      </c>
      <c r="J90" s="182">
        <v>3.5</v>
      </c>
      <c r="K90" s="182">
        <v>0.4</v>
      </c>
      <c r="L90" s="183">
        <f t="shared" si="38"/>
        <v>1.4000000000000001</v>
      </c>
      <c r="M90" s="209" t="s">
        <v>1176</v>
      </c>
      <c r="N90" s="184">
        <v>74.03</v>
      </c>
      <c r="O90" s="185"/>
      <c r="P90" s="718">
        <v>74.03</v>
      </c>
      <c r="Q90" s="719">
        <f t="shared" si="39"/>
        <v>0</v>
      </c>
      <c r="R90" s="211"/>
      <c r="S90" s="211"/>
      <c r="T90" s="211"/>
      <c r="U90" s="211"/>
      <c r="V90" s="820">
        <f t="shared" si="40"/>
        <v>103.64200000000001</v>
      </c>
      <c r="W90" s="821">
        <f t="shared" si="41"/>
        <v>0</v>
      </c>
      <c r="X90" s="821">
        <f t="shared" si="42"/>
        <v>0</v>
      </c>
    </row>
    <row r="91" spans="1:24" s="350" customFormat="1" ht="11.25" customHeight="1">
      <c r="A91" s="179" t="s">
        <v>634</v>
      </c>
      <c r="B91" s="2" t="s">
        <v>397</v>
      </c>
      <c r="C91" s="2" t="s">
        <v>399</v>
      </c>
      <c r="D91" s="180"/>
      <c r="E91" s="181" t="s">
        <v>577</v>
      </c>
      <c r="F91" s="181"/>
      <c r="G91" s="181" t="s">
        <v>346</v>
      </c>
      <c r="H91" s="182" t="s">
        <v>591</v>
      </c>
      <c r="I91" s="182">
        <v>2</v>
      </c>
      <c r="J91" s="182">
        <v>3.5</v>
      </c>
      <c r="K91" s="182">
        <v>2.6</v>
      </c>
      <c r="L91" s="183">
        <f t="shared" si="38"/>
        <v>18.2</v>
      </c>
      <c r="M91" s="209" t="s">
        <v>1176</v>
      </c>
      <c r="N91" s="184">
        <v>74.03</v>
      </c>
      <c r="O91" s="185"/>
      <c r="P91" s="718">
        <v>74.03</v>
      </c>
      <c r="Q91" s="719">
        <f t="shared" si="39"/>
        <v>0</v>
      </c>
      <c r="R91" s="211"/>
      <c r="S91" s="211"/>
      <c r="T91" s="211"/>
      <c r="U91" s="211"/>
      <c r="V91" s="820">
        <f t="shared" si="40"/>
        <v>1347.346</v>
      </c>
      <c r="W91" s="821">
        <f t="shared" si="41"/>
        <v>0</v>
      </c>
      <c r="X91" s="821">
        <f t="shared" si="42"/>
        <v>0</v>
      </c>
    </row>
    <row r="92" spans="1:24" s="350" customFormat="1" ht="11.25" customHeight="1">
      <c r="A92" s="179" t="s">
        <v>635</v>
      </c>
      <c r="B92" s="2" t="s">
        <v>397</v>
      </c>
      <c r="C92" s="2" t="s">
        <v>399</v>
      </c>
      <c r="D92" s="180"/>
      <c r="E92" s="181" t="s">
        <v>577</v>
      </c>
      <c r="F92" s="181"/>
      <c r="G92" s="181" t="s">
        <v>346</v>
      </c>
      <c r="H92" s="182" t="s">
        <v>591</v>
      </c>
      <c r="I92" s="182">
        <v>1</v>
      </c>
      <c r="J92" s="182">
        <v>3.5</v>
      </c>
      <c r="K92" s="182">
        <v>0.5</v>
      </c>
      <c r="L92" s="183">
        <f t="shared" si="38"/>
        <v>1.75</v>
      </c>
      <c r="M92" s="209" t="s">
        <v>1176</v>
      </c>
      <c r="N92" s="184">
        <v>74.03</v>
      </c>
      <c r="O92" s="185"/>
      <c r="P92" s="718">
        <v>74.03</v>
      </c>
      <c r="Q92" s="719">
        <f t="shared" si="39"/>
        <v>0</v>
      </c>
      <c r="R92" s="211"/>
      <c r="S92" s="211"/>
      <c r="T92" s="211"/>
      <c r="U92" s="211"/>
      <c r="V92" s="820">
        <f t="shared" si="40"/>
        <v>129.55250000000001</v>
      </c>
      <c r="W92" s="821">
        <f t="shared" si="41"/>
        <v>0</v>
      </c>
      <c r="X92" s="821">
        <f t="shared" si="42"/>
        <v>0</v>
      </c>
    </row>
    <row r="93" spans="1:24" s="350" customFormat="1" ht="11.25" customHeight="1">
      <c r="A93" s="179" t="s">
        <v>636</v>
      </c>
      <c r="B93" s="2" t="s">
        <v>397</v>
      </c>
      <c r="C93" s="2" t="s">
        <v>399</v>
      </c>
      <c r="D93" s="180"/>
      <c r="E93" s="181" t="s">
        <v>577</v>
      </c>
      <c r="F93" s="181"/>
      <c r="G93" s="181" t="s">
        <v>346</v>
      </c>
      <c r="H93" s="182" t="s">
        <v>591</v>
      </c>
      <c r="I93" s="182">
        <v>1</v>
      </c>
      <c r="J93" s="182">
        <v>3.5</v>
      </c>
      <c r="K93" s="182">
        <v>1.99</v>
      </c>
      <c r="L93" s="183">
        <f t="shared" si="38"/>
        <v>6.9649999999999999</v>
      </c>
      <c r="M93" s="209" t="s">
        <v>1176</v>
      </c>
      <c r="N93" s="184">
        <v>74.03</v>
      </c>
      <c r="O93" s="185"/>
      <c r="P93" s="718">
        <v>74.03</v>
      </c>
      <c r="Q93" s="719">
        <f t="shared" si="39"/>
        <v>0</v>
      </c>
      <c r="R93" s="211"/>
      <c r="S93" s="211"/>
      <c r="T93" s="211"/>
      <c r="U93" s="211"/>
      <c r="V93" s="820">
        <f t="shared" si="40"/>
        <v>515.61895000000004</v>
      </c>
      <c r="W93" s="821">
        <f t="shared" si="41"/>
        <v>0</v>
      </c>
      <c r="X93" s="821">
        <f t="shared" si="42"/>
        <v>0</v>
      </c>
    </row>
    <row r="94" spans="1:24" s="350" customFormat="1" ht="11.25" customHeight="1">
      <c r="A94" s="179" t="s">
        <v>1009</v>
      </c>
      <c r="B94" s="2" t="s">
        <v>397</v>
      </c>
      <c r="C94" s="2" t="s">
        <v>399</v>
      </c>
      <c r="D94" s="180"/>
      <c r="E94" s="181" t="s">
        <v>577</v>
      </c>
      <c r="F94" s="181"/>
      <c r="G94" s="181" t="s">
        <v>346</v>
      </c>
      <c r="H94" s="182" t="s">
        <v>591</v>
      </c>
      <c r="I94" s="182">
        <v>1</v>
      </c>
      <c r="J94" s="182">
        <v>3.5</v>
      </c>
      <c r="K94" s="182">
        <v>1.97</v>
      </c>
      <c r="L94" s="183">
        <f t="shared" si="38"/>
        <v>6.8949999999999996</v>
      </c>
      <c r="M94" s="209" t="s">
        <v>1176</v>
      </c>
      <c r="N94" s="184">
        <v>74.03</v>
      </c>
      <c r="O94" s="185"/>
      <c r="P94" s="718">
        <v>74.03</v>
      </c>
      <c r="Q94" s="719">
        <f t="shared" si="39"/>
        <v>0</v>
      </c>
      <c r="R94" s="211"/>
      <c r="S94" s="211"/>
      <c r="T94" s="211"/>
      <c r="U94" s="211"/>
      <c r="V94" s="820">
        <f t="shared" si="40"/>
        <v>510.43684999999999</v>
      </c>
      <c r="W94" s="821">
        <f t="shared" si="41"/>
        <v>0</v>
      </c>
      <c r="X94" s="821">
        <f t="shared" si="42"/>
        <v>0</v>
      </c>
    </row>
    <row r="95" spans="1:24" s="350" customFormat="1" ht="11.25" customHeight="1">
      <c r="A95" s="179" t="s">
        <v>1010</v>
      </c>
      <c r="B95" s="2" t="s">
        <v>397</v>
      </c>
      <c r="C95" s="2" t="s">
        <v>399</v>
      </c>
      <c r="D95" s="180"/>
      <c r="E95" s="181" t="s">
        <v>577</v>
      </c>
      <c r="F95" s="181"/>
      <c r="G95" s="181" t="s">
        <v>346</v>
      </c>
      <c r="H95" s="182" t="s">
        <v>591</v>
      </c>
      <c r="I95" s="182">
        <v>1</v>
      </c>
      <c r="J95" s="182">
        <v>3.5</v>
      </c>
      <c r="K95" s="182">
        <v>1.83</v>
      </c>
      <c r="L95" s="183">
        <f t="shared" si="38"/>
        <v>6.4050000000000002</v>
      </c>
      <c r="M95" s="209" t="s">
        <v>1176</v>
      </c>
      <c r="N95" s="184">
        <v>74.03</v>
      </c>
      <c r="O95" s="185"/>
      <c r="P95" s="718">
        <v>74.03</v>
      </c>
      <c r="Q95" s="719">
        <f t="shared" si="39"/>
        <v>0</v>
      </c>
      <c r="R95" s="211"/>
      <c r="S95" s="211"/>
      <c r="T95" s="211"/>
      <c r="U95" s="211"/>
      <c r="V95" s="820">
        <f t="shared" si="40"/>
        <v>474.16215000000005</v>
      </c>
      <c r="W95" s="821">
        <f t="shared" si="41"/>
        <v>0</v>
      </c>
      <c r="X95" s="821">
        <f t="shared" si="42"/>
        <v>0</v>
      </c>
    </row>
    <row r="96" spans="1:24" s="350" customFormat="1" ht="11.25" customHeight="1">
      <c r="A96" s="179" t="s">
        <v>1011</v>
      </c>
      <c r="B96" s="2" t="s">
        <v>397</v>
      </c>
      <c r="C96" s="2" t="s">
        <v>387</v>
      </c>
      <c r="D96" s="180" t="s">
        <v>388</v>
      </c>
      <c r="E96" s="181" t="s">
        <v>577</v>
      </c>
      <c r="F96" s="181"/>
      <c r="G96" s="181" t="s">
        <v>346</v>
      </c>
      <c r="H96" s="182" t="s">
        <v>591</v>
      </c>
      <c r="I96" s="182">
        <v>1</v>
      </c>
      <c r="J96" s="182">
        <v>1</v>
      </c>
      <c r="K96" s="182">
        <v>1</v>
      </c>
      <c r="L96" s="183">
        <f t="shared" si="38"/>
        <v>1</v>
      </c>
      <c r="M96" s="209" t="s">
        <v>1176</v>
      </c>
      <c r="N96" s="184">
        <v>74.03</v>
      </c>
      <c r="O96" s="185"/>
      <c r="P96" s="718">
        <v>74.03</v>
      </c>
      <c r="Q96" s="719">
        <f t="shared" si="39"/>
        <v>0</v>
      </c>
      <c r="R96" s="211"/>
      <c r="S96" s="211"/>
      <c r="T96" s="211"/>
      <c r="U96" s="211"/>
      <c r="V96" s="820">
        <f t="shared" si="40"/>
        <v>74.03</v>
      </c>
      <c r="W96" s="821">
        <f t="shared" si="41"/>
        <v>0</v>
      </c>
      <c r="X96" s="821">
        <f t="shared" si="42"/>
        <v>0</v>
      </c>
    </row>
    <row r="97" spans="1:24" s="350" customFormat="1" ht="11.25" customHeight="1">
      <c r="A97" s="227" t="s">
        <v>72</v>
      </c>
      <c r="B97" s="213" t="s">
        <v>548</v>
      </c>
      <c r="C97" s="213"/>
      <c r="D97" s="214"/>
      <c r="E97" s="214"/>
      <c r="F97" s="214"/>
      <c r="G97" s="214"/>
      <c r="H97" s="214"/>
      <c r="I97" s="214"/>
      <c r="J97" s="215"/>
      <c r="K97" s="215"/>
      <c r="L97" s="216">
        <f>SUM(L89:L96)</f>
        <v>49.265000000000001</v>
      </c>
      <c r="M97" s="218"/>
      <c r="N97" s="218"/>
      <c r="O97" s="218"/>
      <c r="P97" s="218"/>
      <c r="Q97" s="218"/>
      <c r="R97" s="218"/>
      <c r="S97" s="218"/>
      <c r="T97" s="218"/>
      <c r="U97" s="218"/>
      <c r="V97" s="842">
        <f t="shared" ref="V97:X97" si="43">SUM(V89:V96)</f>
        <v>3647.0879500000005</v>
      </c>
      <c r="W97" s="842">
        <f t="shared" si="43"/>
        <v>0</v>
      </c>
      <c r="X97" s="842">
        <f t="shared" si="43"/>
        <v>0</v>
      </c>
    </row>
    <row r="98" spans="1:24" s="350" customFormat="1" ht="11.25" customHeight="1">
      <c r="A98" s="219"/>
      <c r="B98" s="220" t="s">
        <v>400</v>
      </c>
      <c r="C98" s="221"/>
      <c r="D98" s="222"/>
      <c r="E98" s="223"/>
      <c r="F98" s="224"/>
      <c r="G98" s="225"/>
      <c r="H98" s="222"/>
      <c r="I98" s="222"/>
      <c r="J98" s="222"/>
      <c r="K98" s="222"/>
      <c r="L98" s="222"/>
      <c r="M98" s="222"/>
      <c r="N98" s="222"/>
      <c r="O98" s="224"/>
      <c r="P98" s="222"/>
      <c r="Q98" s="222"/>
      <c r="R98" s="222"/>
      <c r="S98" s="222"/>
      <c r="T98" s="222"/>
      <c r="U98" s="222"/>
      <c r="V98" s="222"/>
      <c r="W98" s="222"/>
      <c r="X98" s="226"/>
    </row>
    <row r="99" spans="1:24" s="350" customFormat="1" ht="11.25" customHeight="1">
      <c r="A99" s="179" t="s">
        <v>637</v>
      </c>
      <c r="B99" s="2" t="s">
        <v>400</v>
      </c>
      <c r="C99" s="2" t="s">
        <v>401</v>
      </c>
      <c r="D99" s="180"/>
      <c r="E99" s="181" t="s">
        <v>577</v>
      </c>
      <c r="F99" s="181"/>
      <c r="G99" s="181" t="s">
        <v>346</v>
      </c>
      <c r="H99" s="182" t="s">
        <v>591</v>
      </c>
      <c r="I99" s="182">
        <v>1</v>
      </c>
      <c r="J99" s="182">
        <v>3.37</v>
      </c>
      <c r="K99" s="182">
        <v>1.95</v>
      </c>
      <c r="L99" s="183">
        <f t="shared" ref="L99:L105" si="44">I99*J99*K99</f>
        <v>6.5715000000000003</v>
      </c>
      <c r="M99" s="209" t="s">
        <v>1176</v>
      </c>
      <c r="N99" s="184">
        <v>74.03</v>
      </c>
      <c r="O99" s="185"/>
      <c r="P99" s="718">
        <v>74.03</v>
      </c>
      <c r="Q99" s="719">
        <f t="shared" ref="Q99:Q105" si="45">IF(O99&gt;0,LVS_1.1_UR_MOSA*L99/O99,0)</f>
        <v>0</v>
      </c>
      <c r="R99" s="211"/>
      <c r="S99" s="211"/>
      <c r="T99" s="211"/>
      <c r="U99" s="211"/>
      <c r="V99" s="820">
        <f t="shared" ref="V99:V105" si="46">L99*N99</f>
        <v>486.48814500000003</v>
      </c>
      <c r="W99" s="821">
        <f t="shared" ref="W99:W105" si="47">IFERROR(V99/O99,0)</f>
        <v>0</v>
      </c>
      <c r="X99" s="821">
        <f t="shared" ref="X99:X105" si="48">IFERROR(ROUND(P99*Q99+R99*S99+T99*U99,2),0)</f>
        <v>0</v>
      </c>
    </row>
    <row r="100" spans="1:24" s="350" customFormat="1" ht="11.25" customHeight="1">
      <c r="A100" s="179" t="s">
        <v>638</v>
      </c>
      <c r="B100" s="2" t="s">
        <v>400</v>
      </c>
      <c r="C100" s="2" t="s">
        <v>402</v>
      </c>
      <c r="D100" s="180" t="s">
        <v>403</v>
      </c>
      <c r="E100" s="181" t="s">
        <v>577</v>
      </c>
      <c r="F100" s="181"/>
      <c r="G100" s="181" t="s">
        <v>294</v>
      </c>
      <c r="H100" s="182" t="s">
        <v>591</v>
      </c>
      <c r="I100" s="182">
        <v>1</v>
      </c>
      <c r="J100" s="182">
        <v>2.52</v>
      </c>
      <c r="K100" s="182">
        <v>1.3</v>
      </c>
      <c r="L100" s="183">
        <f t="shared" si="44"/>
        <v>3.2760000000000002</v>
      </c>
      <c r="M100" s="209" t="s">
        <v>1176</v>
      </c>
      <c r="N100" s="184">
        <v>74.03</v>
      </c>
      <c r="O100" s="185"/>
      <c r="P100" s="718">
        <v>74.03</v>
      </c>
      <c r="Q100" s="719">
        <f t="shared" si="45"/>
        <v>0</v>
      </c>
      <c r="R100" s="211"/>
      <c r="S100" s="211"/>
      <c r="T100" s="211"/>
      <c r="U100" s="211"/>
      <c r="V100" s="820">
        <f t="shared" si="46"/>
        <v>242.52228000000002</v>
      </c>
      <c r="W100" s="821">
        <f t="shared" si="47"/>
        <v>0</v>
      </c>
      <c r="X100" s="821">
        <f t="shared" si="48"/>
        <v>0</v>
      </c>
    </row>
    <row r="101" spans="1:24" s="350" customFormat="1" ht="11.25" customHeight="1">
      <c r="A101" s="179" t="s">
        <v>639</v>
      </c>
      <c r="B101" s="2" t="s">
        <v>400</v>
      </c>
      <c r="C101" s="2" t="s">
        <v>404</v>
      </c>
      <c r="D101" s="180" t="s">
        <v>403</v>
      </c>
      <c r="E101" s="181" t="s">
        <v>577</v>
      </c>
      <c r="F101" s="181"/>
      <c r="G101" s="181" t="s">
        <v>294</v>
      </c>
      <c r="H101" s="182" t="s">
        <v>591</v>
      </c>
      <c r="I101" s="182">
        <v>1</v>
      </c>
      <c r="J101" s="182">
        <v>2</v>
      </c>
      <c r="K101" s="182">
        <v>1.5</v>
      </c>
      <c r="L101" s="183">
        <f t="shared" si="44"/>
        <v>3</v>
      </c>
      <c r="M101" s="209" t="s">
        <v>1176</v>
      </c>
      <c r="N101" s="184">
        <v>74.03</v>
      </c>
      <c r="O101" s="185"/>
      <c r="P101" s="718">
        <v>74.03</v>
      </c>
      <c r="Q101" s="719">
        <f t="shared" si="45"/>
        <v>0</v>
      </c>
      <c r="R101" s="211"/>
      <c r="S101" s="211"/>
      <c r="T101" s="211"/>
      <c r="U101" s="211"/>
      <c r="V101" s="820">
        <f t="shared" si="46"/>
        <v>222.09</v>
      </c>
      <c r="W101" s="821">
        <f t="shared" si="47"/>
        <v>0</v>
      </c>
      <c r="X101" s="821">
        <f t="shared" si="48"/>
        <v>0</v>
      </c>
    </row>
    <row r="102" spans="1:24" s="350" customFormat="1" ht="11.25" customHeight="1">
      <c r="A102" s="179" t="s">
        <v>640</v>
      </c>
      <c r="B102" s="2" t="s">
        <v>400</v>
      </c>
      <c r="C102" s="2" t="s">
        <v>405</v>
      </c>
      <c r="D102" s="180"/>
      <c r="E102" s="181" t="s">
        <v>577</v>
      </c>
      <c r="F102" s="181"/>
      <c r="G102" s="181" t="s">
        <v>294</v>
      </c>
      <c r="H102" s="182" t="s">
        <v>591</v>
      </c>
      <c r="I102" s="182">
        <v>1</v>
      </c>
      <c r="J102" s="182">
        <v>2.92</v>
      </c>
      <c r="K102" s="182">
        <v>1.78</v>
      </c>
      <c r="L102" s="183">
        <f t="shared" si="44"/>
        <v>5.1975999999999996</v>
      </c>
      <c r="M102" s="209" t="s">
        <v>1176</v>
      </c>
      <c r="N102" s="184">
        <v>74.03</v>
      </c>
      <c r="O102" s="185"/>
      <c r="P102" s="718">
        <v>74.03</v>
      </c>
      <c r="Q102" s="719">
        <f t="shared" si="45"/>
        <v>0</v>
      </c>
      <c r="R102" s="211"/>
      <c r="S102" s="211"/>
      <c r="T102" s="211"/>
      <c r="U102" s="211"/>
      <c r="V102" s="820">
        <f t="shared" si="46"/>
        <v>384.77832799999999</v>
      </c>
      <c r="W102" s="821">
        <f t="shared" si="47"/>
        <v>0</v>
      </c>
      <c r="X102" s="821">
        <f t="shared" si="48"/>
        <v>0</v>
      </c>
    </row>
    <row r="103" spans="1:24" s="350" customFormat="1" ht="11.25" customHeight="1">
      <c r="A103" s="179" t="s">
        <v>641</v>
      </c>
      <c r="B103" s="2" t="s">
        <v>400</v>
      </c>
      <c r="C103" s="2" t="s">
        <v>405</v>
      </c>
      <c r="D103" s="180"/>
      <c r="E103" s="181" t="s">
        <v>577</v>
      </c>
      <c r="F103" s="181"/>
      <c r="G103" s="181" t="s">
        <v>294</v>
      </c>
      <c r="H103" s="182" t="s">
        <v>591</v>
      </c>
      <c r="I103" s="182">
        <v>1</v>
      </c>
      <c r="J103" s="182">
        <v>2.61</v>
      </c>
      <c r="K103" s="182">
        <v>1.66</v>
      </c>
      <c r="L103" s="183">
        <f t="shared" si="44"/>
        <v>4.3325999999999993</v>
      </c>
      <c r="M103" s="209" t="s">
        <v>1176</v>
      </c>
      <c r="N103" s="184">
        <v>74.03</v>
      </c>
      <c r="O103" s="185"/>
      <c r="P103" s="718">
        <v>74.03</v>
      </c>
      <c r="Q103" s="719">
        <f t="shared" si="45"/>
        <v>0</v>
      </c>
      <c r="R103" s="211"/>
      <c r="S103" s="211"/>
      <c r="T103" s="211"/>
      <c r="U103" s="211"/>
      <c r="V103" s="820">
        <f t="shared" si="46"/>
        <v>320.74237799999997</v>
      </c>
      <c r="W103" s="821">
        <f t="shared" si="47"/>
        <v>0</v>
      </c>
      <c r="X103" s="821">
        <f t="shared" si="48"/>
        <v>0</v>
      </c>
    </row>
    <row r="104" spans="1:24" s="350" customFormat="1" ht="11.25" customHeight="1">
      <c r="A104" s="179" t="s">
        <v>781</v>
      </c>
      <c r="B104" s="2" t="s">
        <v>400</v>
      </c>
      <c r="C104" s="2" t="s">
        <v>405</v>
      </c>
      <c r="D104" s="180"/>
      <c r="E104" s="181" t="s">
        <v>577</v>
      </c>
      <c r="F104" s="181"/>
      <c r="G104" s="181" t="s">
        <v>294</v>
      </c>
      <c r="H104" s="182" t="s">
        <v>591</v>
      </c>
      <c r="I104" s="182">
        <v>1</v>
      </c>
      <c r="J104" s="182">
        <v>2.09</v>
      </c>
      <c r="K104" s="182">
        <v>1.6</v>
      </c>
      <c r="L104" s="183">
        <f t="shared" si="44"/>
        <v>3.3439999999999999</v>
      </c>
      <c r="M104" s="209" t="s">
        <v>1176</v>
      </c>
      <c r="N104" s="184">
        <v>74.03</v>
      </c>
      <c r="O104" s="185"/>
      <c r="P104" s="718">
        <v>74.03</v>
      </c>
      <c r="Q104" s="719">
        <f t="shared" si="45"/>
        <v>0</v>
      </c>
      <c r="R104" s="211"/>
      <c r="S104" s="211"/>
      <c r="T104" s="211"/>
      <c r="U104" s="211"/>
      <c r="V104" s="820">
        <f t="shared" si="46"/>
        <v>247.55632</v>
      </c>
      <c r="W104" s="821">
        <f t="shared" si="47"/>
        <v>0</v>
      </c>
      <c r="X104" s="821">
        <f t="shared" si="48"/>
        <v>0</v>
      </c>
    </row>
    <row r="105" spans="1:24" s="350" customFormat="1" ht="11.25" customHeight="1">
      <c r="A105" s="179" t="s">
        <v>782</v>
      </c>
      <c r="B105" s="2" t="s">
        <v>400</v>
      </c>
      <c r="C105" s="2" t="s">
        <v>405</v>
      </c>
      <c r="D105" s="180"/>
      <c r="E105" s="181" t="s">
        <v>577</v>
      </c>
      <c r="F105" s="181"/>
      <c r="G105" s="181" t="s">
        <v>294</v>
      </c>
      <c r="H105" s="182" t="s">
        <v>591</v>
      </c>
      <c r="I105" s="182">
        <v>1</v>
      </c>
      <c r="J105" s="182">
        <v>2.97</v>
      </c>
      <c r="K105" s="182">
        <v>1.71</v>
      </c>
      <c r="L105" s="183">
        <f t="shared" si="44"/>
        <v>5.0787000000000004</v>
      </c>
      <c r="M105" s="209" t="s">
        <v>1176</v>
      </c>
      <c r="N105" s="184">
        <v>74.03</v>
      </c>
      <c r="O105" s="185"/>
      <c r="P105" s="718">
        <v>74.03</v>
      </c>
      <c r="Q105" s="719">
        <f t="shared" si="45"/>
        <v>0</v>
      </c>
      <c r="R105" s="211"/>
      <c r="S105" s="211"/>
      <c r="T105" s="211"/>
      <c r="U105" s="211"/>
      <c r="V105" s="820">
        <f t="shared" si="46"/>
        <v>375.97616100000005</v>
      </c>
      <c r="W105" s="821">
        <f t="shared" si="47"/>
        <v>0</v>
      </c>
      <c r="X105" s="821">
        <f t="shared" si="48"/>
        <v>0</v>
      </c>
    </row>
    <row r="106" spans="1:24" s="350" customFormat="1" ht="11.25" customHeight="1">
      <c r="A106" s="227" t="s">
        <v>72</v>
      </c>
      <c r="B106" s="213" t="s">
        <v>548</v>
      </c>
      <c r="C106" s="213"/>
      <c r="D106" s="214"/>
      <c r="E106" s="214"/>
      <c r="F106" s="214"/>
      <c r="G106" s="214"/>
      <c r="H106" s="214"/>
      <c r="I106" s="214"/>
      <c r="J106" s="215"/>
      <c r="K106" s="215"/>
      <c r="L106" s="216">
        <f>SUM(L99:L105)</f>
        <v>30.8004</v>
      </c>
      <c r="M106" s="218"/>
      <c r="N106" s="218"/>
      <c r="O106" s="218"/>
      <c r="P106" s="218"/>
      <c r="Q106" s="218"/>
      <c r="R106" s="218"/>
      <c r="S106" s="218"/>
      <c r="T106" s="218"/>
      <c r="U106" s="218"/>
      <c r="V106" s="842">
        <f t="shared" ref="V106:X106" si="49">SUM(V99:V105)</f>
        <v>2280.1536120000001</v>
      </c>
      <c r="W106" s="842">
        <f t="shared" si="49"/>
        <v>0</v>
      </c>
      <c r="X106" s="842">
        <f t="shared" si="49"/>
        <v>0</v>
      </c>
    </row>
    <row r="107" spans="1:24" s="350" customFormat="1" ht="11.25" customHeight="1">
      <c r="A107" s="219"/>
      <c r="B107" s="220" t="s">
        <v>397</v>
      </c>
      <c r="C107" s="221"/>
      <c r="D107" s="222"/>
      <c r="E107" s="223"/>
      <c r="F107" s="224"/>
      <c r="G107" s="225"/>
      <c r="H107" s="222"/>
      <c r="I107" s="222"/>
      <c r="J107" s="222"/>
      <c r="K107" s="222"/>
      <c r="L107" s="222"/>
      <c r="M107" s="222"/>
      <c r="N107" s="222"/>
      <c r="O107" s="224"/>
      <c r="P107" s="222"/>
      <c r="Q107" s="222"/>
      <c r="R107" s="222"/>
      <c r="S107" s="222"/>
      <c r="T107" s="222"/>
      <c r="U107" s="222"/>
      <c r="V107" s="222"/>
      <c r="W107" s="222"/>
      <c r="X107" s="226"/>
    </row>
    <row r="108" spans="1:24" s="350" customFormat="1" ht="11.25" customHeight="1">
      <c r="A108" s="179" t="s">
        <v>642</v>
      </c>
      <c r="B108" s="2" t="s">
        <v>397</v>
      </c>
      <c r="C108" s="2" t="s">
        <v>406</v>
      </c>
      <c r="D108" s="180"/>
      <c r="E108" s="181" t="s">
        <v>577</v>
      </c>
      <c r="F108" s="181"/>
      <c r="G108" s="181" t="s">
        <v>346</v>
      </c>
      <c r="H108" s="182" t="s">
        <v>591</v>
      </c>
      <c r="I108" s="182">
        <v>1</v>
      </c>
      <c r="J108" s="182">
        <v>3.81</v>
      </c>
      <c r="K108" s="182">
        <v>1.28</v>
      </c>
      <c r="L108" s="183">
        <f t="shared" ref="L108:L110" si="50">I108*J108*K108</f>
        <v>4.8768000000000002</v>
      </c>
      <c r="M108" s="209" t="s">
        <v>1176</v>
      </c>
      <c r="N108" s="184">
        <v>74.03</v>
      </c>
      <c r="O108" s="185"/>
      <c r="P108" s="718">
        <v>74.03</v>
      </c>
      <c r="Q108" s="719">
        <f>IF(O108&gt;0,LVS_1.1_UR_MOSA*L108/O108,0)</f>
        <v>0</v>
      </c>
      <c r="R108" s="211"/>
      <c r="S108" s="211"/>
      <c r="T108" s="211"/>
      <c r="U108" s="211"/>
      <c r="V108" s="820">
        <f t="shared" ref="V108:V110" si="51">L108*N108</f>
        <v>361.02950400000003</v>
      </c>
      <c r="W108" s="821">
        <f t="shared" ref="W108:W110" si="52">IFERROR(V108/O108,0)</f>
        <v>0</v>
      </c>
      <c r="X108" s="821">
        <f t="shared" ref="X108:X110" si="53">IFERROR(ROUND(P108*Q108+R108*S108+T108*U108,2),0)</f>
        <v>0</v>
      </c>
    </row>
    <row r="109" spans="1:24" s="350" customFormat="1" ht="11.25" customHeight="1">
      <c r="A109" s="179" t="s">
        <v>643</v>
      </c>
      <c r="B109" s="2" t="s">
        <v>397</v>
      </c>
      <c r="C109" s="2"/>
      <c r="D109" s="180"/>
      <c r="E109" s="181" t="s">
        <v>577</v>
      </c>
      <c r="F109" s="181"/>
      <c r="G109" s="181" t="s">
        <v>346</v>
      </c>
      <c r="H109" s="182" t="s">
        <v>591</v>
      </c>
      <c r="I109" s="182">
        <v>2</v>
      </c>
      <c r="J109" s="182">
        <v>1.28</v>
      </c>
      <c r="K109" s="182">
        <v>1.04</v>
      </c>
      <c r="L109" s="183">
        <f t="shared" si="50"/>
        <v>2.6624000000000003</v>
      </c>
      <c r="M109" s="209" t="s">
        <v>1176</v>
      </c>
      <c r="N109" s="184">
        <v>74.03</v>
      </c>
      <c r="O109" s="185"/>
      <c r="P109" s="718">
        <v>74.03</v>
      </c>
      <c r="Q109" s="719">
        <f>IF(O109&gt;0,LVS_1.1_UR_MOSA*L109/O109,0)</f>
        <v>0</v>
      </c>
      <c r="R109" s="211"/>
      <c r="S109" s="211"/>
      <c r="T109" s="211"/>
      <c r="U109" s="211"/>
      <c r="V109" s="820">
        <f t="shared" si="51"/>
        <v>197.09747200000004</v>
      </c>
      <c r="W109" s="821">
        <f t="shared" si="52"/>
        <v>0</v>
      </c>
      <c r="X109" s="821">
        <f t="shared" si="53"/>
        <v>0</v>
      </c>
    </row>
    <row r="110" spans="1:24" s="350" customFormat="1" ht="11.25" customHeight="1">
      <c r="A110" s="179" t="s">
        <v>644</v>
      </c>
      <c r="B110" s="2" t="s">
        <v>397</v>
      </c>
      <c r="C110" s="2"/>
      <c r="D110" s="180"/>
      <c r="E110" s="181" t="s">
        <v>577</v>
      </c>
      <c r="F110" s="181"/>
      <c r="G110" s="181" t="s">
        <v>346</v>
      </c>
      <c r="H110" s="182" t="s">
        <v>591</v>
      </c>
      <c r="I110" s="182">
        <v>1</v>
      </c>
      <c r="J110" s="182">
        <v>3.41</v>
      </c>
      <c r="K110" s="182">
        <v>1.28</v>
      </c>
      <c r="L110" s="183">
        <f t="shared" si="50"/>
        <v>4.3648000000000007</v>
      </c>
      <c r="M110" s="209" t="s">
        <v>1176</v>
      </c>
      <c r="N110" s="184">
        <v>74.03</v>
      </c>
      <c r="O110" s="185"/>
      <c r="P110" s="718">
        <v>74.03</v>
      </c>
      <c r="Q110" s="719">
        <f>IF(O110&gt;0,LVS_1.1_UR_MOSA*L110/O110,0)</f>
        <v>0</v>
      </c>
      <c r="R110" s="211"/>
      <c r="S110" s="211"/>
      <c r="T110" s="211"/>
      <c r="U110" s="211"/>
      <c r="V110" s="820">
        <f t="shared" si="51"/>
        <v>323.12614400000007</v>
      </c>
      <c r="W110" s="821">
        <f t="shared" si="52"/>
        <v>0</v>
      </c>
      <c r="X110" s="821">
        <f t="shared" si="53"/>
        <v>0</v>
      </c>
    </row>
    <row r="111" spans="1:24" s="350" customFormat="1" ht="11.25" customHeight="1">
      <c r="A111" s="227" t="s">
        <v>72</v>
      </c>
      <c r="B111" s="213" t="s">
        <v>548</v>
      </c>
      <c r="C111" s="213"/>
      <c r="D111" s="214"/>
      <c r="E111" s="214"/>
      <c r="F111" s="214"/>
      <c r="G111" s="214"/>
      <c r="H111" s="214"/>
      <c r="I111" s="214"/>
      <c r="J111" s="215"/>
      <c r="K111" s="215"/>
      <c r="L111" s="216">
        <f>SUM(L108:L110)</f>
        <v>11.904000000000002</v>
      </c>
      <c r="M111" s="218"/>
      <c r="N111" s="218"/>
      <c r="O111" s="218"/>
      <c r="P111" s="218"/>
      <c r="Q111" s="218"/>
      <c r="R111" s="218"/>
      <c r="S111" s="218"/>
      <c r="T111" s="218"/>
      <c r="U111" s="218"/>
      <c r="V111" s="842">
        <f t="shared" ref="V111:X111" si="54">SUM(V108:V110)</f>
        <v>881.25312000000008</v>
      </c>
      <c r="W111" s="842">
        <f t="shared" si="54"/>
        <v>0</v>
      </c>
      <c r="X111" s="842">
        <f t="shared" si="54"/>
        <v>0</v>
      </c>
    </row>
    <row r="112" spans="1:24" s="350" customFormat="1" ht="11.25" customHeight="1">
      <c r="A112" s="219"/>
      <c r="B112" s="220" t="s">
        <v>407</v>
      </c>
      <c r="C112" s="221"/>
      <c r="D112" s="222"/>
      <c r="E112" s="223"/>
      <c r="F112" s="224"/>
      <c r="G112" s="225"/>
      <c r="H112" s="222"/>
      <c r="I112" s="222"/>
      <c r="J112" s="222"/>
      <c r="K112" s="222"/>
      <c r="L112" s="222"/>
      <c r="M112" s="222"/>
      <c r="N112" s="222"/>
      <c r="O112" s="224"/>
      <c r="P112" s="222"/>
      <c r="Q112" s="222"/>
      <c r="R112" s="222"/>
      <c r="S112" s="222"/>
      <c r="T112" s="222"/>
      <c r="U112" s="222"/>
      <c r="V112" s="222"/>
      <c r="W112" s="222"/>
      <c r="X112" s="226"/>
    </row>
    <row r="113" spans="1:24" s="350" customFormat="1" ht="11.25" customHeight="1">
      <c r="A113" s="179" t="s">
        <v>646</v>
      </c>
      <c r="B113" s="2" t="s">
        <v>407</v>
      </c>
      <c r="C113" s="2"/>
      <c r="D113" s="180"/>
      <c r="E113" s="181" t="s">
        <v>577</v>
      </c>
      <c r="F113" s="181"/>
      <c r="G113" s="181" t="s">
        <v>346</v>
      </c>
      <c r="H113" s="182" t="s">
        <v>591</v>
      </c>
      <c r="I113" s="182">
        <v>1</v>
      </c>
      <c r="J113" s="182">
        <v>3</v>
      </c>
      <c r="K113" s="182">
        <v>2.1</v>
      </c>
      <c r="L113" s="183">
        <f t="shared" ref="L113:L114" si="55">I113*J113*K113</f>
        <v>6.3000000000000007</v>
      </c>
      <c r="M113" s="209" t="s">
        <v>1176</v>
      </c>
      <c r="N113" s="184">
        <v>74.03</v>
      </c>
      <c r="O113" s="185"/>
      <c r="P113" s="718">
        <v>74.03</v>
      </c>
      <c r="Q113" s="719">
        <f>IF(O113&gt;0,LVS_1.1_UR_MOSA*L113/O113,0)</f>
        <v>0</v>
      </c>
      <c r="R113" s="211"/>
      <c r="S113" s="211"/>
      <c r="T113" s="211"/>
      <c r="U113" s="211"/>
      <c r="V113" s="820">
        <f t="shared" ref="V113:V114" si="56">L113*N113</f>
        <v>466.38900000000007</v>
      </c>
      <c r="W113" s="821">
        <f t="shared" ref="W113:W114" si="57">IFERROR(V113/O113,0)</f>
        <v>0</v>
      </c>
      <c r="X113" s="821">
        <f t="shared" ref="X113:X114" si="58">IFERROR(ROUND(P113*Q113+R113*S113+T113*U113,2),0)</f>
        <v>0</v>
      </c>
    </row>
    <row r="114" spans="1:24" s="350" customFormat="1" ht="11.25" customHeight="1">
      <c r="A114" s="179" t="s">
        <v>800</v>
      </c>
      <c r="B114" s="2" t="s">
        <v>407</v>
      </c>
      <c r="C114" s="2"/>
      <c r="D114" s="180"/>
      <c r="E114" s="181" t="s">
        <v>577</v>
      </c>
      <c r="F114" s="181"/>
      <c r="G114" s="181" t="s">
        <v>346</v>
      </c>
      <c r="H114" s="182" t="s">
        <v>591</v>
      </c>
      <c r="I114" s="182">
        <v>1</v>
      </c>
      <c r="J114" s="182">
        <v>2.5</v>
      </c>
      <c r="K114" s="182">
        <v>2.1</v>
      </c>
      <c r="L114" s="183">
        <f t="shared" si="55"/>
        <v>5.25</v>
      </c>
      <c r="M114" s="209" t="s">
        <v>1176</v>
      </c>
      <c r="N114" s="184">
        <v>74.03</v>
      </c>
      <c r="O114" s="185"/>
      <c r="P114" s="718">
        <v>74.03</v>
      </c>
      <c r="Q114" s="719">
        <f>IF(O114&gt;0,LVS_1.1_UR_MOSA*L114/O114,0)</f>
        <v>0</v>
      </c>
      <c r="R114" s="211"/>
      <c r="S114" s="211"/>
      <c r="T114" s="211"/>
      <c r="U114" s="211"/>
      <c r="V114" s="820">
        <f t="shared" si="56"/>
        <v>388.65750000000003</v>
      </c>
      <c r="W114" s="821">
        <f t="shared" si="57"/>
        <v>0</v>
      </c>
      <c r="X114" s="821">
        <f t="shared" si="58"/>
        <v>0</v>
      </c>
    </row>
    <row r="115" spans="1:24" s="350" customFormat="1" ht="11.25" customHeight="1">
      <c r="A115" s="227" t="s">
        <v>72</v>
      </c>
      <c r="B115" s="213" t="s">
        <v>548</v>
      </c>
      <c r="C115" s="213"/>
      <c r="D115" s="214"/>
      <c r="E115" s="214"/>
      <c r="F115" s="214"/>
      <c r="G115" s="214"/>
      <c r="H115" s="214"/>
      <c r="I115" s="214"/>
      <c r="J115" s="215"/>
      <c r="K115" s="215"/>
      <c r="L115" s="216">
        <f>SUM(L113:L114)</f>
        <v>11.55</v>
      </c>
      <c r="M115" s="218"/>
      <c r="N115" s="218"/>
      <c r="O115" s="218"/>
      <c r="P115" s="218"/>
      <c r="Q115" s="218"/>
      <c r="R115" s="218"/>
      <c r="S115" s="218"/>
      <c r="T115" s="218"/>
      <c r="U115" s="218"/>
      <c r="V115" s="842">
        <f t="shared" ref="V115:X115" si="59">SUM(V113:V114)</f>
        <v>855.04650000000015</v>
      </c>
      <c r="W115" s="842">
        <f t="shared" si="59"/>
        <v>0</v>
      </c>
      <c r="X115" s="842">
        <f t="shared" si="59"/>
        <v>0</v>
      </c>
    </row>
    <row r="116" spans="1:24" s="350" customFormat="1" ht="11.25" customHeight="1">
      <c r="A116" s="219"/>
      <c r="B116" s="220" t="s">
        <v>408</v>
      </c>
      <c r="C116" s="221"/>
      <c r="D116" s="222"/>
      <c r="E116" s="223"/>
      <c r="F116" s="224"/>
      <c r="G116" s="225"/>
      <c r="H116" s="222"/>
      <c r="I116" s="222"/>
      <c r="J116" s="222"/>
      <c r="K116" s="222"/>
      <c r="L116" s="222"/>
      <c r="M116" s="222"/>
      <c r="N116" s="222"/>
      <c r="O116" s="224"/>
      <c r="P116" s="222"/>
      <c r="Q116" s="222"/>
      <c r="R116" s="222"/>
      <c r="S116" s="222"/>
      <c r="T116" s="222"/>
      <c r="U116" s="222"/>
      <c r="V116" s="222"/>
      <c r="W116" s="222"/>
      <c r="X116" s="226"/>
    </row>
    <row r="117" spans="1:24" s="350" customFormat="1" ht="11.25" customHeight="1">
      <c r="A117" s="179" t="s">
        <v>648</v>
      </c>
      <c r="B117" s="2" t="s">
        <v>408</v>
      </c>
      <c r="C117" s="2"/>
      <c r="D117" s="180"/>
      <c r="E117" s="181" t="s">
        <v>577</v>
      </c>
      <c r="F117" s="181"/>
      <c r="G117" s="181" t="s">
        <v>346</v>
      </c>
      <c r="H117" s="182" t="s">
        <v>591</v>
      </c>
      <c r="I117" s="182">
        <v>3</v>
      </c>
      <c r="J117" s="182">
        <v>2.23</v>
      </c>
      <c r="K117" s="182">
        <v>1.1100000000000001</v>
      </c>
      <c r="L117" s="183">
        <f t="shared" ref="L117:L119" si="60">I117*J117*K117</f>
        <v>7.4259000000000004</v>
      </c>
      <c r="M117" s="209" t="s">
        <v>1176</v>
      </c>
      <c r="N117" s="184">
        <v>74.03</v>
      </c>
      <c r="O117" s="185"/>
      <c r="P117" s="718">
        <v>74.03</v>
      </c>
      <c r="Q117" s="719">
        <f>IF(O117&gt;0,LVS_1.1_UR_MOSA*L117/O117,0)</f>
        <v>0</v>
      </c>
      <c r="R117" s="211"/>
      <c r="S117" s="211"/>
      <c r="T117" s="211"/>
      <c r="U117" s="211"/>
      <c r="V117" s="820">
        <f t="shared" ref="V117:V119" si="61">L117*N117</f>
        <v>549.73937699999999</v>
      </c>
      <c r="W117" s="821">
        <f t="shared" ref="W117:W119" si="62">IFERROR(V117/O117,0)</f>
        <v>0</v>
      </c>
      <c r="X117" s="821">
        <f t="shared" ref="X117:X119" si="63">IFERROR(ROUND(P117*Q117+R117*S117+T117*U117,2),0)</f>
        <v>0</v>
      </c>
    </row>
    <row r="118" spans="1:24" s="350" customFormat="1" ht="11.25" customHeight="1">
      <c r="A118" s="179" t="s">
        <v>649</v>
      </c>
      <c r="B118" s="2" t="s">
        <v>408</v>
      </c>
      <c r="C118" s="2"/>
      <c r="D118" s="180"/>
      <c r="E118" s="181" t="s">
        <v>577</v>
      </c>
      <c r="F118" s="181"/>
      <c r="G118" s="181" t="s">
        <v>346</v>
      </c>
      <c r="H118" s="182" t="s">
        <v>591</v>
      </c>
      <c r="I118" s="182">
        <v>1</v>
      </c>
      <c r="J118" s="182">
        <v>2.31</v>
      </c>
      <c r="K118" s="182">
        <v>1.1100000000000001</v>
      </c>
      <c r="L118" s="183">
        <f t="shared" si="60"/>
        <v>2.5641000000000003</v>
      </c>
      <c r="M118" s="209" t="s">
        <v>1176</v>
      </c>
      <c r="N118" s="184">
        <v>74.03</v>
      </c>
      <c r="O118" s="185"/>
      <c r="P118" s="718">
        <v>74.03</v>
      </c>
      <c r="Q118" s="719">
        <f>IF(O118&gt;0,LVS_1.1_UR_MOSA*L118/O118,0)</f>
        <v>0</v>
      </c>
      <c r="R118" s="211"/>
      <c r="S118" s="211"/>
      <c r="T118" s="211"/>
      <c r="U118" s="211"/>
      <c r="V118" s="820">
        <f t="shared" si="61"/>
        <v>189.82032300000003</v>
      </c>
      <c r="W118" s="821">
        <f t="shared" si="62"/>
        <v>0</v>
      </c>
      <c r="X118" s="821">
        <f t="shared" si="63"/>
        <v>0</v>
      </c>
    </row>
    <row r="119" spans="1:24" s="350" customFormat="1" ht="11.25" customHeight="1">
      <c r="A119" s="179" t="s">
        <v>650</v>
      </c>
      <c r="B119" s="2" t="s">
        <v>408</v>
      </c>
      <c r="C119" s="2"/>
      <c r="D119" s="180"/>
      <c r="E119" s="181" t="s">
        <v>577</v>
      </c>
      <c r="F119" s="181"/>
      <c r="G119" s="181" t="s">
        <v>346</v>
      </c>
      <c r="H119" s="182" t="s">
        <v>591</v>
      </c>
      <c r="I119" s="182">
        <v>1</v>
      </c>
      <c r="J119" s="182">
        <v>2.0299999999999998</v>
      </c>
      <c r="K119" s="182">
        <v>1.1100000000000001</v>
      </c>
      <c r="L119" s="183">
        <f t="shared" si="60"/>
        <v>2.2532999999999999</v>
      </c>
      <c r="M119" s="209" t="s">
        <v>1176</v>
      </c>
      <c r="N119" s="184">
        <v>74.03</v>
      </c>
      <c r="O119" s="185"/>
      <c r="P119" s="718">
        <v>74.03</v>
      </c>
      <c r="Q119" s="719">
        <f>IF(O119&gt;0,LVS_1.1_UR_MOSA*L119/O119,0)</f>
        <v>0</v>
      </c>
      <c r="R119" s="211"/>
      <c r="S119" s="211"/>
      <c r="T119" s="211"/>
      <c r="U119" s="211"/>
      <c r="V119" s="820">
        <f t="shared" si="61"/>
        <v>166.81179899999998</v>
      </c>
      <c r="W119" s="821">
        <f t="shared" si="62"/>
        <v>0</v>
      </c>
      <c r="X119" s="821">
        <f t="shared" si="63"/>
        <v>0</v>
      </c>
    </row>
    <row r="120" spans="1:24" s="350" customFormat="1" ht="11.25" customHeight="1">
      <c r="A120" s="227" t="s">
        <v>72</v>
      </c>
      <c r="B120" s="213" t="s">
        <v>548</v>
      </c>
      <c r="C120" s="213"/>
      <c r="D120" s="214"/>
      <c r="E120" s="214"/>
      <c r="F120" s="214"/>
      <c r="G120" s="214"/>
      <c r="H120" s="214"/>
      <c r="I120" s="214"/>
      <c r="J120" s="215"/>
      <c r="K120" s="215"/>
      <c r="L120" s="216">
        <f>SUM(L117:L119)</f>
        <v>12.2433</v>
      </c>
      <c r="M120" s="218"/>
      <c r="N120" s="218"/>
      <c r="O120" s="218"/>
      <c r="P120" s="218"/>
      <c r="Q120" s="218"/>
      <c r="R120" s="218"/>
      <c r="S120" s="218"/>
      <c r="T120" s="218"/>
      <c r="U120" s="218"/>
      <c r="V120" s="842">
        <f t="shared" ref="V120:X120" si="64">SUM(V117:V119)</f>
        <v>906.37149899999997</v>
      </c>
      <c r="W120" s="842">
        <f t="shared" si="64"/>
        <v>0</v>
      </c>
      <c r="X120" s="842">
        <f t="shared" si="64"/>
        <v>0</v>
      </c>
    </row>
    <row r="121" spans="1:24" s="350" customFormat="1" ht="11.25" customHeight="1">
      <c r="A121" s="219"/>
      <c r="B121" s="220" t="s">
        <v>409</v>
      </c>
      <c r="C121" s="221"/>
      <c r="D121" s="222"/>
      <c r="E121" s="223"/>
      <c r="F121" s="224"/>
      <c r="G121" s="225"/>
      <c r="H121" s="222"/>
      <c r="I121" s="222"/>
      <c r="J121" s="222"/>
      <c r="K121" s="222"/>
      <c r="L121" s="222"/>
      <c r="M121" s="222"/>
      <c r="N121" s="222"/>
      <c r="O121" s="224"/>
      <c r="P121" s="222"/>
      <c r="Q121" s="222"/>
      <c r="R121" s="222"/>
      <c r="S121" s="222"/>
      <c r="T121" s="222"/>
      <c r="U121" s="222"/>
      <c r="V121" s="222"/>
      <c r="W121" s="222"/>
      <c r="X121" s="226"/>
    </row>
    <row r="122" spans="1:24" s="350" customFormat="1" ht="11.25" customHeight="1">
      <c r="A122" s="179" t="s">
        <v>662</v>
      </c>
      <c r="B122" s="2" t="s">
        <v>409</v>
      </c>
      <c r="C122" s="2"/>
      <c r="D122" s="180" t="s">
        <v>410</v>
      </c>
      <c r="E122" s="181" t="s">
        <v>577</v>
      </c>
      <c r="F122" s="181"/>
      <c r="G122" s="181" t="s">
        <v>346</v>
      </c>
      <c r="H122" s="182" t="s">
        <v>591</v>
      </c>
      <c r="I122" s="182">
        <v>1</v>
      </c>
      <c r="J122" s="182">
        <v>1.7</v>
      </c>
      <c r="K122" s="182">
        <v>2.9</v>
      </c>
      <c r="L122" s="183">
        <f t="shared" ref="L122" si="65">I122*J122*K122</f>
        <v>4.93</v>
      </c>
      <c r="M122" s="209" t="s">
        <v>1176</v>
      </c>
      <c r="N122" s="184">
        <v>74.03</v>
      </c>
      <c r="O122" s="185"/>
      <c r="P122" s="718">
        <v>74.03</v>
      </c>
      <c r="Q122" s="719">
        <f>IF(O122&gt;0,LVS_1.1_UR_MOSA*L122/O122,0)</f>
        <v>0</v>
      </c>
      <c r="R122" s="211"/>
      <c r="S122" s="211"/>
      <c r="T122" s="211"/>
      <c r="U122" s="211"/>
      <c r="V122" s="820">
        <f>L122*N122</f>
        <v>364.96789999999999</v>
      </c>
      <c r="W122" s="821">
        <f t="shared" ref="W122" si="66">IFERROR(V122/O122,0)</f>
        <v>0</v>
      </c>
      <c r="X122" s="821">
        <f t="shared" ref="X122" si="67">IFERROR(ROUND(P122*Q122+R122*S122+T122*U122,2),0)</f>
        <v>0</v>
      </c>
    </row>
    <row r="123" spans="1:24" s="350" customFormat="1" ht="11.25" customHeight="1">
      <c r="A123" s="227" t="s">
        <v>72</v>
      </c>
      <c r="B123" s="213" t="s">
        <v>548</v>
      </c>
      <c r="C123" s="213"/>
      <c r="D123" s="214"/>
      <c r="E123" s="214"/>
      <c r="F123" s="214"/>
      <c r="G123" s="214"/>
      <c r="H123" s="214"/>
      <c r="I123" s="214"/>
      <c r="J123" s="215"/>
      <c r="K123" s="215"/>
      <c r="L123" s="216">
        <f>SUM(L122:L122)</f>
        <v>4.93</v>
      </c>
      <c r="M123" s="218"/>
      <c r="N123" s="218"/>
      <c r="O123" s="218"/>
      <c r="P123" s="218"/>
      <c r="Q123" s="218"/>
      <c r="R123" s="218"/>
      <c r="S123" s="218"/>
      <c r="T123" s="218"/>
      <c r="U123" s="218"/>
      <c r="V123" s="842">
        <f t="shared" ref="V123:X123" si="68">SUM(V122:V122)</f>
        <v>364.96789999999999</v>
      </c>
      <c r="W123" s="842">
        <f t="shared" si="68"/>
        <v>0</v>
      </c>
      <c r="X123" s="842">
        <f t="shared" si="68"/>
        <v>0</v>
      </c>
    </row>
    <row r="124" spans="1:24" s="350" customFormat="1" ht="11.25" customHeight="1">
      <c r="A124" s="219"/>
      <c r="B124" s="220" t="s">
        <v>312</v>
      </c>
      <c r="C124" s="221"/>
      <c r="D124" s="222"/>
      <c r="E124" s="223"/>
      <c r="F124" s="224"/>
      <c r="G124" s="225"/>
      <c r="H124" s="222"/>
      <c r="I124" s="222"/>
      <c r="J124" s="222"/>
      <c r="K124" s="222"/>
      <c r="L124" s="222"/>
      <c r="M124" s="222"/>
      <c r="N124" s="222"/>
      <c r="O124" s="224"/>
      <c r="P124" s="222"/>
      <c r="Q124" s="222"/>
      <c r="R124" s="222"/>
      <c r="S124" s="222"/>
      <c r="T124" s="222"/>
      <c r="U124" s="222"/>
      <c r="V124" s="222"/>
      <c r="W124" s="222"/>
      <c r="X124" s="226"/>
    </row>
    <row r="125" spans="1:24" s="350" customFormat="1" ht="11.25" customHeight="1">
      <c r="A125" s="179" t="s">
        <v>663</v>
      </c>
      <c r="B125" s="2" t="s">
        <v>312</v>
      </c>
      <c r="C125" s="2"/>
      <c r="D125" s="180"/>
      <c r="E125" s="181" t="s">
        <v>577</v>
      </c>
      <c r="F125" s="181"/>
      <c r="G125" s="181" t="s">
        <v>294</v>
      </c>
      <c r="H125" s="182" t="s">
        <v>591</v>
      </c>
      <c r="I125" s="182">
        <v>1</v>
      </c>
      <c r="J125" s="182">
        <v>1.9</v>
      </c>
      <c r="K125" s="182">
        <v>2.4</v>
      </c>
      <c r="L125" s="183">
        <f t="shared" ref="L125:L133" si="69">I125*J125*K125</f>
        <v>4.5599999999999996</v>
      </c>
      <c r="M125" s="209" t="s">
        <v>1180</v>
      </c>
      <c r="N125" s="184">
        <v>104.34</v>
      </c>
      <c r="O125" s="185"/>
      <c r="P125" s="718">
        <v>104.34</v>
      </c>
      <c r="Q125" s="719">
        <f t="shared" ref="Q125:Q133" si="70">IF(O125&gt;0,LVS_1.1_UR_MOSA*L125/O125,0)</f>
        <v>0</v>
      </c>
      <c r="R125" s="211"/>
      <c r="S125" s="211"/>
      <c r="T125" s="211"/>
      <c r="U125" s="211"/>
      <c r="V125" s="820">
        <f t="shared" ref="V125:V133" si="71">L125*N125</f>
        <v>475.79039999999998</v>
      </c>
      <c r="W125" s="821">
        <f t="shared" ref="W125:W133" si="72">IFERROR(V125/O125,0)</f>
        <v>0</v>
      </c>
      <c r="X125" s="821">
        <f t="shared" ref="X125:X133" si="73">IFERROR(ROUND(P125*Q125+R125*S125+T125*U125,2),0)</f>
        <v>0</v>
      </c>
    </row>
    <row r="126" spans="1:24" s="350" customFormat="1" ht="11.25" customHeight="1">
      <c r="A126" s="179" t="s">
        <v>664</v>
      </c>
      <c r="B126" s="2" t="s">
        <v>312</v>
      </c>
      <c r="C126" s="2"/>
      <c r="D126" s="180"/>
      <c r="E126" s="181" t="s">
        <v>577</v>
      </c>
      <c r="F126" s="181"/>
      <c r="G126" s="181" t="s">
        <v>294</v>
      </c>
      <c r="H126" s="182" t="s">
        <v>591</v>
      </c>
      <c r="I126" s="182">
        <v>1</v>
      </c>
      <c r="J126" s="182">
        <v>1.45</v>
      </c>
      <c r="K126" s="182">
        <v>2.4</v>
      </c>
      <c r="L126" s="183">
        <f t="shared" si="69"/>
        <v>3.48</v>
      </c>
      <c r="M126" s="209" t="s">
        <v>1180</v>
      </c>
      <c r="N126" s="184">
        <v>104.34</v>
      </c>
      <c r="O126" s="185"/>
      <c r="P126" s="718">
        <v>104.34</v>
      </c>
      <c r="Q126" s="719">
        <f t="shared" si="70"/>
        <v>0</v>
      </c>
      <c r="R126" s="211"/>
      <c r="S126" s="211"/>
      <c r="T126" s="211"/>
      <c r="U126" s="211"/>
      <c r="V126" s="820">
        <f t="shared" si="71"/>
        <v>363.10320000000002</v>
      </c>
      <c r="W126" s="821">
        <f t="shared" si="72"/>
        <v>0</v>
      </c>
      <c r="X126" s="821">
        <f t="shared" si="73"/>
        <v>0</v>
      </c>
    </row>
    <row r="127" spans="1:24" s="350" customFormat="1" ht="11.25" customHeight="1">
      <c r="A127" s="179" t="s">
        <v>812</v>
      </c>
      <c r="B127" s="2" t="s">
        <v>312</v>
      </c>
      <c r="C127" s="2"/>
      <c r="D127" s="180"/>
      <c r="E127" s="181" t="s">
        <v>577</v>
      </c>
      <c r="F127" s="181"/>
      <c r="G127" s="181" t="s">
        <v>294</v>
      </c>
      <c r="H127" s="182" t="s">
        <v>591</v>
      </c>
      <c r="I127" s="182">
        <v>1</v>
      </c>
      <c r="J127" s="182">
        <v>3.81</v>
      </c>
      <c r="K127" s="182">
        <v>2.4</v>
      </c>
      <c r="L127" s="183">
        <f t="shared" si="69"/>
        <v>9.1440000000000001</v>
      </c>
      <c r="M127" s="209" t="s">
        <v>1180</v>
      </c>
      <c r="N127" s="184">
        <v>104.34</v>
      </c>
      <c r="O127" s="185"/>
      <c r="P127" s="718">
        <v>104.34</v>
      </c>
      <c r="Q127" s="719">
        <f t="shared" si="70"/>
        <v>0</v>
      </c>
      <c r="R127" s="211"/>
      <c r="S127" s="211"/>
      <c r="T127" s="211"/>
      <c r="U127" s="211"/>
      <c r="V127" s="820">
        <f t="shared" si="71"/>
        <v>954.08496000000002</v>
      </c>
      <c r="W127" s="821">
        <f t="shared" si="72"/>
        <v>0</v>
      </c>
      <c r="X127" s="821">
        <f t="shared" si="73"/>
        <v>0</v>
      </c>
    </row>
    <row r="128" spans="1:24" s="350" customFormat="1" ht="11.25" customHeight="1">
      <c r="A128" s="179" t="s">
        <v>1012</v>
      </c>
      <c r="B128" s="2" t="s">
        <v>312</v>
      </c>
      <c r="C128" s="2"/>
      <c r="D128" s="180"/>
      <c r="E128" s="181" t="s">
        <v>577</v>
      </c>
      <c r="F128" s="181"/>
      <c r="G128" s="181" t="s">
        <v>294</v>
      </c>
      <c r="H128" s="182" t="s">
        <v>591</v>
      </c>
      <c r="I128" s="182">
        <v>1</v>
      </c>
      <c r="J128" s="182">
        <v>3.9</v>
      </c>
      <c r="K128" s="182">
        <v>2.4</v>
      </c>
      <c r="L128" s="183">
        <f t="shared" si="69"/>
        <v>9.36</v>
      </c>
      <c r="M128" s="209" t="s">
        <v>1180</v>
      </c>
      <c r="N128" s="184">
        <v>104.34</v>
      </c>
      <c r="O128" s="185"/>
      <c r="P128" s="718">
        <v>104.34</v>
      </c>
      <c r="Q128" s="719">
        <f t="shared" si="70"/>
        <v>0</v>
      </c>
      <c r="R128" s="211"/>
      <c r="S128" s="211"/>
      <c r="T128" s="211"/>
      <c r="U128" s="211"/>
      <c r="V128" s="820">
        <f t="shared" si="71"/>
        <v>976.62239999999997</v>
      </c>
      <c r="W128" s="821">
        <f t="shared" si="72"/>
        <v>0</v>
      </c>
      <c r="X128" s="821">
        <f t="shared" si="73"/>
        <v>0</v>
      </c>
    </row>
    <row r="129" spans="1:24" s="350" customFormat="1" ht="11.25" customHeight="1">
      <c r="A129" s="179" t="s">
        <v>1013</v>
      </c>
      <c r="B129" s="2" t="s">
        <v>312</v>
      </c>
      <c r="C129" s="2"/>
      <c r="D129" s="180"/>
      <c r="E129" s="181" t="s">
        <v>577</v>
      </c>
      <c r="F129" s="181"/>
      <c r="G129" s="181" t="s">
        <v>294</v>
      </c>
      <c r="H129" s="182" t="s">
        <v>591</v>
      </c>
      <c r="I129" s="182">
        <v>1</v>
      </c>
      <c r="J129" s="182">
        <v>2.2000000000000002</v>
      </c>
      <c r="K129" s="182">
        <v>2.4</v>
      </c>
      <c r="L129" s="183">
        <f t="shared" si="69"/>
        <v>5.28</v>
      </c>
      <c r="M129" s="209" t="s">
        <v>1180</v>
      </c>
      <c r="N129" s="184">
        <v>104.34</v>
      </c>
      <c r="O129" s="185"/>
      <c r="P129" s="718">
        <v>104.34</v>
      </c>
      <c r="Q129" s="719">
        <f t="shared" si="70"/>
        <v>0</v>
      </c>
      <c r="R129" s="211"/>
      <c r="S129" s="211"/>
      <c r="T129" s="211"/>
      <c r="U129" s="211"/>
      <c r="V129" s="820">
        <f t="shared" si="71"/>
        <v>550.91520000000003</v>
      </c>
      <c r="W129" s="821">
        <f t="shared" si="72"/>
        <v>0</v>
      </c>
      <c r="X129" s="821">
        <f t="shared" si="73"/>
        <v>0</v>
      </c>
    </row>
    <row r="130" spans="1:24" s="350" customFormat="1" ht="11.25" customHeight="1">
      <c r="A130" s="179" t="s">
        <v>1014</v>
      </c>
      <c r="B130" s="2" t="s">
        <v>312</v>
      </c>
      <c r="C130" s="2"/>
      <c r="D130" s="180" t="s">
        <v>411</v>
      </c>
      <c r="E130" s="181" t="s">
        <v>577</v>
      </c>
      <c r="F130" s="181"/>
      <c r="G130" s="181" t="s">
        <v>294</v>
      </c>
      <c r="H130" s="182" t="s">
        <v>593</v>
      </c>
      <c r="I130" s="182">
        <v>4</v>
      </c>
      <c r="J130" s="182">
        <v>2.5</v>
      </c>
      <c r="K130" s="182">
        <v>0.8</v>
      </c>
      <c r="L130" s="183">
        <f t="shared" si="69"/>
        <v>8</v>
      </c>
      <c r="M130" s="209" t="s">
        <v>1180</v>
      </c>
      <c r="N130" s="184">
        <v>104.34</v>
      </c>
      <c r="O130" s="185"/>
      <c r="P130" s="718">
        <v>104.34</v>
      </c>
      <c r="Q130" s="719">
        <f t="shared" si="70"/>
        <v>0</v>
      </c>
      <c r="R130" s="211"/>
      <c r="S130" s="211"/>
      <c r="T130" s="211"/>
      <c r="U130" s="211"/>
      <c r="V130" s="820">
        <f t="shared" si="71"/>
        <v>834.72</v>
      </c>
      <c r="W130" s="821">
        <f t="shared" si="72"/>
        <v>0</v>
      </c>
      <c r="X130" s="821">
        <f t="shared" si="73"/>
        <v>0</v>
      </c>
    </row>
    <row r="131" spans="1:24" s="350" customFormat="1" ht="11.25" customHeight="1">
      <c r="A131" s="179" t="s">
        <v>1015</v>
      </c>
      <c r="B131" s="2" t="s">
        <v>312</v>
      </c>
      <c r="C131" s="2"/>
      <c r="D131" s="180" t="s">
        <v>412</v>
      </c>
      <c r="E131" s="181" t="s">
        <v>577</v>
      </c>
      <c r="F131" s="181"/>
      <c r="G131" s="181" t="s">
        <v>294</v>
      </c>
      <c r="H131" s="182" t="s">
        <v>593</v>
      </c>
      <c r="I131" s="182">
        <v>4</v>
      </c>
      <c r="J131" s="182">
        <v>1.85</v>
      </c>
      <c r="K131" s="182">
        <v>0.44</v>
      </c>
      <c r="L131" s="183">
        <f t="shared" si="69"/>
        <v>3.2560000000000002</v>
      </c>
      <c r="M131" s="209" t="s">
        <v>1180</v>
      </c>
      <c r="N131" s="184">
        <v>104.34</v>
      </c>
      <c r="O131" s="185"/>
      <c r="P131" s="718">
        <v>104.34</v>
      </c>
      <c r="Q131" s="719">
        <f t="shared" si="70"/>
        <v>0</v>
      </c>
      <c r="R131" s="211"/>
      <c r="S131" s="211"/>
      <c r="T131" s="211"/>
      <c r="U131" s="211"/>
      <c r="V131" s="820">
        <f t="shared" si="71"/>
        <v>339.73104000000001</v>
      </c>
      <c r="W131" s="821">
        <f t="shared" si="72"/>
        <v>0</v>
      </c>
      <c r="X131" s="821">
        <f t="shared" si="73"/>
        <v>0</v>
      </c>
    </row>
    <row r="132" spans="1:24" s="350" customFormat="1" ht="11.25" customHeight="1">
      <c r="A132" s="179" t="s">
        <v>1016</v>
      </c>
      <c r="B132" s="2" t="s">
        <v>312</v>
      </c>
      <c r="C132" s="2"/>
      <c r="D132" s="180" t="s">
        <v>413</v>
      </c>
      <c r="E132" s="181" t="s">
        <v>577</v>
      </c>
      <c r="F132" s="181"/>
      <c r="G132" s="181" t="s">
        <v>294</v>
      </c>
      <c r="H132" s="182" t="s">
        <v>593</v>
      </c>
      <c r="I132" s="182">
        <v>4</v>
      </c>
      <c r="J132" s="182">
        <v>2.4500000000000002</v>
      </c>
      <c r="K132" s="182">
        <v>0.7</v>
      </c>
      <c r="L132" s="183">
        <f t="shared" si="69"/>
        <v>6.86</v>
      </c>
      <c r="M132" s="209" t="s">
        <v>1180</v>
      </c>
      <c r="N132" s="184">
        <v>104.34</v>
      </c>
      <c r="O132" s="185"/>
      <c r="P132" s="718">
        <v>104.34</v>
      </c>
      <c r="Q132" s="719">
        <f t="shared" si="70"/>
        <v>0</v>
      </c>
      <c r="R132" s="211"/>
      <c r="S132" s="211"/>
      <c r="T132" s="211"/>
      <c r="U132" s="211"/>
      <c r="V132" s="820">
        <f t="shared" si="71"/>
        <v>715.77240000000006</v>
      </c>
      <c r="W132" s="821">
        <f t="shared" si="72"/>
        <v>0</v>
      </c>
      <c r="X132" s="821">
        <f t="shared" si="73"/>
        <v>0</v>
      </c>
    </row>
    <row r="133" spans="1:24" s="350" customFormat="1" ht="11.25" customHeight="1">
      <c r="A133" s="179" t="s">
        <v>1017</v>
      </c>
      <c r="B133" s="2" t="s">
        <v>312</v>
      </c>
      <c r="C133" s="2"/>
      <c r="D133" s="180" t="s">
        <v>414</v>
      </c>
      <c r="E133" s="181" t="s">
        <v>577</v>
      </c>
      <c r="F133" s="181"/>
      <c r="G133" s="181" t="s">
        <v>346</v>
      </c>
      <c r="H133" s="182" t="s">
        <v>593</v>
      </c>
      <c r="I133" s="182">
        <v>2</v>
      </c>
      <c r="J133" s="182">
        <v>0.8</v>
      </c>
      <c r="K133" s="182">
        <v>2.8</v>
      </c>
      <c r="L133" s="183">
        <f t="shared" si="69"/>
        <v>4.4799999999999995</v>
      </c>
      <c r="M133" s="209" t="s">
        <v>1177</v>
      </c>
      <c r="N133" s="210">
        <v>126.2</v>
      </c>
      <c r="O133" s="185"/>
      <c r="P133" s="718">
        <v>126.2</v>
      </c>
      <c r="Q133" s="719">
        <f t="shared" si="70"/>
        <v>0</v>
      </c>
      <c r="R133" s="211"/>
      <c r="S133" s="211"/>
      <c r="T133" s="211"/>
      <c r="U133" s="211"/>
      <c r="V133" s="820">
        <f t="shared" si="71"/>
        <v>565.37599999999998</v>
      </c>
      <c r="W133" s="821">
        <f t="shared" si="72"/>
        <v>0</v>
      </c>
      <c r="X133" s="821">
        <f t="shared" si="73"/>
        <v>0</v>
      </c>
    </row>
    <row r="134" spans="1:24" s="350" customFormat="1" ht="11.25" customHeight="1">
      <c r="A134" s="227" t="s">
        <v>72</v>
      </c>
      <c r="B134" s="213" t="s">
        <v>548</v>
      </c>
      <c r="C134" s="213"/>
      <c r="D134" s="214"/>
      <c r="E134" s="214"/>
      <c r="F134" s="214"/>
      <c r="G134" s="214"/>
      <c r="H134" s="214"/>
      <c r="I134" s="214"/>
      <c r="J134" s="215"/>
      <c r="K134" s="215"/>
      <c r="L134" s="216">
        <f>SUM(L125:L133)</f>
        <v>54.419999999999995</v>
      </c>
      <c r="M134" s="218"/>
      <c r="N134" s="218"/>
      <c r="O134" s="218"/>
      <c r="P134" s="218"/>
      <c r="Q134" s="218"/>
      <c r="R134" s="218"/>
      <c r="S134" s="218"/>
      <c r="T134" s="218"/>
      <c r="U134" s="218"/>
      <c r="V134" s="842">
        <f t="shared" ref="V134:X134" si="74">SUM(V125:V133)</f>
        <v>5776.1155999999992</v>
      </c>
      <c r="W134" s="842">
        <f t="shared" si="74"/>
        <v>0</v>
      </c>
      <c r="X134" s="842">
        <f t="shared" si="74"/>
        <v>0</v>
      </c>
    </row>
    <row r="135" spans="1:24" s="350" customFormat="1" ht="11.25" customHeight="1">
      <c r="A135" s="219"/>
      <c r="B135" s="220" t="s">
        <v>318</v>
      </c>
      <c r="C135" s="221"/>
      <c r="D135" s="222"/>
      <c r="E135" s="223"/>
      <c r="F135" s="224"/>
      <c r="G135" s="225"/>
      <c r="H135" s="222"/>
      <c r="I135" s="222"/>
      <c r="J135" s="222"/>
      <c r="K135" s="222"/>
      <c r="L135" s="222"/>
      <c r="M135" s="222"/>
      <c r="N135" s="222"/>
      <c r="O135" s="224"/>
      <c r="P135" s="222"/>
      <c r="Q135" s="222"/>
      <c r="R135" s="222"/>
      <c r="S135" s="222"/>
      <c r="T135" s="222"/>
      <c r="U135" s="222"/>
      <c r="V135" s="222"/>
      <c r="W135" s="222"/>
      <c r="X135" s="226"/>
    </row>
    <row r="136" spans="1:24" s="350" customFormat="1" ht="11.25" customHeight="1">
      <c r="A136" s="187" t="s">
        <v>670</v>
      </c>
      <c r="B136" s="2" t="s">
        <v>318</v>
      </c>
      <c r="C136" s="2"/>
      <c r="D136" s="180" t="s">
        <v>389</v>
      </c>
      <c r="E136" s="181" t="s">
        <v>577</v>
      </c>
      <c r="F136" s="181"/>
      <c r="G136" s="181" t="s">
        <v>294</v>
      </c>
      <c r="H136" s="182" t="s">
        <v>593</v>
      </c>
      <c r="I136" s="182">
        <v>2</v>
      </c>
      <c r="J136" s="182">
        <v>1.71</v>
      </c>
      <c r="K136" s="182">
        <v>2.85</v>
      </c>
      <c r="L136" s="183">
        <f t="shared" ref="L136:L150" si="75">I136*J136*K136</f>
        <v>9.7469999999999999</v>
      </c>
      <c r="M136" s="209" t="s">
        <v>1176</v>
      </c>
      <c r="N136" s="184">
        <v>74.03</v>
      </c>
      <c r="O136" s="185"/>
      <c r="P136" s="718">
        <v>74.03</v>
      </c>
      <c r="Q136" s="719">
        <f t="shared" ref="Q136:Q150" si="76">IF(O136&gt;0,LVS_1.1_UR_MOSA*L136/O136,0)</f>
        <v>0</v>
      </c>
      <c r="R136" s="211"/>
      <c r="S136" s="211"/>
      <c r="T136" s="211"/>
      <c r="U136" s="211"/>
      <c r="V136" s="820">
        <f t="shared" ref="V136:V150" si="77">L136*N136</f>
        <v>721.57041000000004</v>
      </c>
      <c r="W136" s="821">
        <f t="shared" ref="W136:W150" si="78">IFERROR(V136/O136,0)</f>
        <v>0</v>
      </c>
      <c r="X136" s="821">
        <f t="shared" ref="X136:X150" si="79">IFERROR(ROUND(P136*Q136+R136*S136+T136*U136,2),0)</f>
        <v>0</v>
      </c>
    </row>
    <row r="137" spans="1:24" s="350" customFormat="1" ht="11.25" customHeight="1">
      <c r="A137" s="179" t="s">
        <v>1020</v>
      </c>
      <c r="B137" s="2" t="s">
        <v>318</v>
      </c>
      <c r="C137" s="2"/>
      <c r="D137" s="180"/>
      <c r="E137" s="181" t="s">
        <v>577</v>
      </c>
      <c r="F137" s="181"/>
      <c r="G137" s="181" t="s">
        <v>294</v>
      </c>
      <c r="H137" s="182" t="s">
        <v>591</v>
      </c>
      <c r="I137" s="182">
        <v>1</v>
      </c>
      <c r="J137" s="182">
        <v>2.17</v>
      </c>
      <c r="K137" s="182">
        <v>2.2999999999999998</v>
      </c>
      <c r="L137" s="183">
        <f t="shared" si="75"/>
        <v>4.9909999999999997</v>
      </c>
      <c r="M137" s="209" t="s">
        <v>1176</v>
      </c>
      <c r="N137" s="184">
        <v>74.03</v>
      </c>
      <c r="O137" s="185"/>
      <c r="P137" s="718">
        <v>74.03</v>
      </c>
      <c r="Q137" s="719">
        <f t="shared" si="76"/>
        <v>0</v>
      </c>
      <c r="R137" s="211"/>
      <c r="S137" s="211"/>
      <c r="T137" s="211"/>
      <c r="U137" s="211"/>
      <c r="V137" s="820">
        <f t="shared" si="77"/>
        <v>369.48372999999998</v>
      </c>
      <c r="W137" s="821">
        <f t="shared" si="78"/>
        <v>0</v>
      </c>
      <c r="X137" s="821">
        <f t="shared" si="79"/>
        <v>0</v>
      </c>
    </row>
    <row r="138" spans="1:24" s="350" customFormat="1" ht="11.25" customHeight="1">
      <c r="A138" s="187" t="s">
        <v>1021</v>
      </c>
      <c r="B138" s="2" t="s">
        <v>318</v>
      </c>
      <c r="C138" s="2"/>
      <c r="D138" s="180"/>
      <c r="E138" s="181" t="s">
        <v>577</v>
      </c>
      <c r="F138" s="181"/>
      <c r="G138" s="181" t="s">
        <v>294</v>
      </c>
      <c r="H138" s="182" t="s">
        <v>591</v>
      </c>
      <c r="I138" s="182">
        <v>1</v>
      </c>
      <c r="J138" s="182">
        <v>3.7</v>
      </c>
      <c r="K138" s="182">
        <v>2.2999999999999998</v>
      </c>
      <c r="L138" s="183">
        <f t="shared" si="75"/>
        <v>8.51</v>
      </c>
      <c r="M138" s="209" t="s">
        <v>1176</v>
      </c>
      <c r="N138" s="184">
        <v>74.03</v>
      </c>
      <c r="O138" s="185"/>
      <c r="P138" s="718">
        <v>74.03</v>
      </c>
      <c r="Q138" s="719">
        <f t="shared" si="76"/>
        <v>0</v>
      </c>
      <c r="R138" s="211"/>
      <c r="S138" s="211"/>
      <c r="T138" s="211"/>
      <c r="U138" s="211"/>
      <c r="V138" s="820">
        <f t="shared" si="77"/>
        <v>629.99530000000004</v>
      </c>
      <c r="W138" s="821">
        <f t="shared" si="78"/>
        <v>0</v>
      </c>
      <c r="X138" s="821">
        <f t="shared" si="79"/>
        <v>0</v>
      </c>
    </row>
    <row r="139" spans="1:24" s="350" customFormat="1" ht="11.25" customHeight="1">
      <c r="A139" s="179" t="s">
        <v>1022</v>
      </c>
      <c r="B139" s="2" t="s">
        <v>318</v>
      </c>
      <c r="C139" s="2"/>
      <c r="D139" s="180"/>
      <c r="E139" s="181" t="s">
        <v>577</v>
      </c>
      <c r="F139" s="181"/>
      <c r="G139" s="181" t="s">
        <v>294</v>
      </c>
      <c r="H139" s="182" t="s">
        <v>591</v>
      </c>
      <c r="I139" s="182">
        <v>1</v>
      </c>
      <c r="J139" s="182">
        <v>3.95</v>
      </c>
      <c r="K139" s="182">
        <v>2.2999999999999998</v>
      </c>
      <c r="L139" s="183">
        <f t="shared" si="75"/>
        <v>9.0849999999999991</v>
      </c>
      <c r="M139" s="209" t="s">
        <v>1176</v>
      </c>
      <c r="N139" s="184">
        <v>74.03</v>
      </c>
      <c r="O139" s="185"/>
      <c r="P139" s="718">
        <v>74.03</v>
      </c>
      <c r="Q139" s="719">
        <f t="shared" si="76"/>
        <v>0</v>
      </c>
      <c r="R139" s="211"/>
      <c r="S139" s="211"/>
      <c r="T139" s="211"/>
      <c r="U139" s="211"/>
      <c r="V139" s="820">
        <f t="shared" si="77"/>
        <v>672.56254999999999</v>
      </c>
      <c r="W139" s="821">
        <f t="shared" si="78"/>
        <v>0</v>
      </c>
      <c r="X139" s="821">
        <f t="shared" si="79"/>
        <v>0</v>
      </c>
    </row>
    <row r="140" spans="1:24" s="350" customFormat="1" ht="11.25" customHeight="1">
      <c r="A140" s="187" t="s">
        <v>1023</v>
      </c>
      <c r="B140" s="2" t="s">
        <v>318</v>
      </c>
      <c r="C140" s="2"/>
      <c r="D140" s="180"/>
      <c r="E140" s="181" t="s">
        <v>577</v>
      </c>
      <c r="F140" s="181"/>
      <c r="G140" s="181" t="s">
        <v>294</v>
      </c>
      <c r="H140" s="182" t="s">
        <v>591</v>
      </c>
      <c r="I140" s="182">
        <v>1</v>
      </c>
      <c r="J140" s="182">
        <v>3.15</v>
      </c>
      <c r="K140" s="182">
        <v>0.7</v>
      </c>
      <c r="L140" s="183">
        <f t="shared" si="75"/>
        <v>2.2049999999999996</v>
      </c>
      <c r="M140" s="209" t="s">
        <v>1176</v>
      </c>
      <c r="N140" s="184">
        <v>74.03</v>
      </c>
      <c r="O140" s="185"/>
      <c r="P140" s="718">
        <v>74.03</v>
      </c>
      <c r="Q140" s="719">
        <f t="shared" si="76"/>
        <v>0</v>
      </c>
      <c r="R140" s="211"/>
      <c r="S140" s="211"/>
      <c r="T140" s="211"/>
      <c r="U140" s="211"/>
      <c r="V140" s="820">
        <f t="shared" si="77"/>
        <v>163.23614999999998</v>
      </c>
      <c r="W140" s="821">
        <f t="shared" si="78"/>
        <v>0</v>
      </c>
      <c r="X140" s="821">
        <f t="shared" si="79"/>
        <v>0</v>
      </c>
    </row>
    <row r="141" spans="1:24" s="350" customFormat="1" ht="11.25" customHeight="1">
      <c r="A141" s="179" t="s">
        <v>1024</v>
      </c>
      <c r="B141" s="2" t="s">
        <v>318</v>
      </c>
      <c r="C141" s="2"/>
      <c r="D141" s="180"/>
      <c r="E141" s="181" t="s">
        <v>577</v>
      </c>
      <c r="F141" s="181"/>
      <c r="G141" s="181" t="s">
        <v>294</v>
      </c>
      <c r="H141" s="182" t="s">
        <v>591</v>
      </c>
      <c r="I141" s="182">
        <v>1</v>
      </c>
      <c r="J141" s="182">
        <v>3.15</v>
      </c>
      <c r="K141" s="182">
        <v>1.77</v>
      </c>
      <c r="L141" s="183">
        <f t="shared" si="75"/>
        <v>5.5754999999999999</v>
      </c>
      <c r="M141" s="209" t="s">
        <v>1176</v>
      </c>
      <c r="N141" s="184">
        <v>74.03</v>
      </c>
      <c r="O141" s="185"/>
      <c r="P141" s="718">
        <v>74.03</v>
      </c>
      <c r="Q141" s="719">
        <f t="shared" si="76"/>
        <v>0</v>
      </c>
      <c r="R141" s="211"/>
      <c r="S141" s="211"/>
      <c r="T141" s="211"/>
      <c r="U141" s="211"/>
      <c r="V141" s="820">
        <f t="shared" si="77"/>
        <v>412.75426499999998</v>
      </c>
      <c r="W141" s="821">
        <f t="shared" si="78"/>
        <v>0</v>
      </c>
      <c r="X141" s="821">
        <f t="shared" si="79"/>
        <v>0</v>
      </c>
    </row>
    <row r="142" spans="1:24" s="350" customFormat="1" ht="11.25" customHeight="1">
      <c r="A142" s="187" t="s">
        <v>1025</v>
      </c>
      <c r="B142" s="2" t="s">
        <v>318</v>
      </c>
      <c r="C142" s="2"/>
      <c r="D142" s="180"/>
      <c r="E142" s="181" t="s">
        <v>577</v>
      </c>
      <c r="F142" s="181"/>
      <c r="G142" s="181" t="s">
        <v>294</v>
      </c>
      <c r="H142" s="182" t="s">
        <v>591</v>
      </c>
      <c r="I142" s="182">
        <v>1</v>
      </c>
      <c r="J142" s="182">
        <v>2.75</v>
      </c>
      <c r="K142" s="182">
        <v>1.77</v>
      </c>
      <c r="L142" s="183">
        <f t="shared" si="75"/>
        <v>4.8674999999999997</v>
      </c>
      <c r="M142" s="209" t="s">
        <v>1176</v>
      </c>
      <c r="N142" s="184">
        <v>74.03</v>
      </c>
      <c r="O142" s="185"/>
      <c r="P142" s="718">
        <v>74.03</v>
      </c>
      <c r="Q142" s="719">
        <f t="shared" si="76"/>
        <v>0</v>
      </c>
      <c r="R142" s="211"/>
      <c r="S142" s="211"/>
      <c r="T142" s="211"/>
      <c r="U142" s="211"/>
      <c r="V142" s="820">
        <f t="shared" si="77"/>
        <v>360.341025</v>
      </c>
      <c r="W142" s="821">
        <f t="shared" si="78"/>
        <v>0</v>
      </c>
      <c r="X142" s="821">
        <f t="shared" si="79"/>
        <v>0</v>
      </c>
    </row>
    <row r="143" spans="1:24" s="350" customFormat="1" ht="11.25" customHeight="1">
      <c r="A143" s="179" t="s">
        <v>1026</v>
      </c>
      <c r="B143" s="2" t="s">
        <v>318</v>
      </c>
      <c r="C143" s="2"/>
      <c r="D143" s="180"/>
      <c r="E143" s="181" t="s">
        <v>577</v>
      </c>
      <c r="F143" s="181"/>
      <c r="G143" s="181" t="s">
        <v>294</v>
      </c>
      <c r="H143" s="182" t="s">
        <v>591</v>
      </c>
      <c r="I143" s="182">
        <v>1</v>
      </c>
      <c r="J143" s="182">
        <v>3.15</v>
      </c>
      <c r="K143" s="182">
        <v>1.77</v>
      </c>
      <c r="L143" s="183">
        <f t="shared" si="75"/>
        <v>5.5754999999999999</v>
      </c>
      <c r="M143" s="209" t="s">
        <v>1176</v>
      </c>
      <c r="N143" s="184">
        <v>74.03</v>
      </c>
      <c r="O143" s="185"/>
      <c r="P143" s="718">
        <v>74.03</v>
      </c>
      <c r="Q143" s="719">
        <f t="shared" si="76"/>
        <v>0</v>
      </c>
      <c r="R143" s="211"/>
      <c r="S143" s="211"/>
      <c r="T143" s="211"/>
      <c r="U143" s="211"/>
      <c r="V143" s="820">
        <f t="shared" si="77"/>
        <v>412.75426499999998</v>
      </c>
      <c r="W143" s="821">
        <f t="shared" si="78"/>
        <v>0</v>
      </c>
      <c r="X143" s="821">
        <f t="shared" si="79"/>
        <v>0</v>
      </c>
    </row>
    <row r="144" spans="1:24" s="350" customFormat="1" ht="11.25" customHeight="1">
      <c r="A144" s="187" t="s">
        <v>1027</v>
      </c>
      <c r="B144" s="2" t="s">
        <v>318</v>
      </c>
      <c r="C144" s="2"/>
      <c r="D144" s="180" t="s">
        <v>390</v>
      </c>
      <c r="E144" s="181" t="s">
        <v>577</v>
      </c>
      <c r="F144" s="181"/>
      <c r="G144" s="181" t="s">
        <v>294</v>
      </c>
      <c r="H144" s="182" t="s">
        <v>591</v>
      </c>
      <c r="I144" s="182">
        <v>1</v>
      </c>
      <c r="J144" s="182">
        <v>1.06</v>
      </c>
      <c r="K144" s="182">
        <v>0.47</v>
      </c>
      <c r="L144" s="183">
        <f t="shared" si="75"/>
        <v>0.49819999999999998</v>
      </c>
      <c r="M144" s="209" t="s">
        <v>1176</v>
      </c>
      <c r="N144" s="184">
        <v>74.03</v>
      </c>
      <c r="O144" s="185"/>
      <c r="P144" s="718">
        <v>74.03</v>
      </c>
      <c r="Q144" s="719">
        <f t="shared" si="76"/>
        <v>0</v>
      </c>
      <c r="R144" s="211"/>
      <c r="S144" s="211"/>
      <c r="T144" s="211"/>
      <c r="U144" s="211"/>
      <c r="V144" s="820">
        <f t="shared" si="77"/>
        <v>36.881746</v>
      </c>
      <c r="W144" s="821">
        <f t="shared" si="78"/>
        <v>0</v>
      </c>
      <c r="X144" s="821">
        <f t="shared" si="79"/>
        <v>0</v>
      </c>
    </row>
    <row r="145" spans="1:24" s="350" customFormat="1" ht="11.25" customHeight="1">
      <c r="A145" s="179" t="s">
        <v>1028</v>
      </c>
      <c r="B145" s="2" t="s">
        <v>318</v>
      </c>
      <c r="C145" s="2"/>
      <c r="D145" s="180" t="s">
        <v>390</v>
      </c>
      <c r="E145" s="181" t="s">
        <v>577</v>
      </c>
      <c r="F145" s="181"/>
      <c r="G145" s="181" t="s">
        <v>294</v>
      </c>
      <c r="H145" s="182" t="s">
        <v>591</v>
      </c>
      <c r="I145" s="182">
        <v>1</v>
      </c>
      <c r="J145" s="182">
        <v>1.06</v>
      </c>
      <c r="K145" s="182">
        <v>0.6</v>
      </c>
      <c r="L145" s="183">
        <f t="shared" si="75"/>
        <v>0.63600000000000001</v>
      </c>
      <c r="M145" s="209" t="s">
        <v>1176</v>
      </c>
      <c r="N145" s="184">
        <v>74.03</v>
      </c>
      <c r="O145" s="185"/>
      <c r="P145" s="718">
        <v>74.03</v>
      </c>
      <c r="Q145" s="719">
        <f t="shared" si="76"/>
        <v>0</v>
      </c>
      <c r="R145" s="211"/>
      <c r="S145" s="211"/>
      <c r="T145" s="211"/>
      <c r="U145" s="211"/>
      <c r="V145" s="820">
        <f t="shared" si="77"/>
        <v>47.083080000000002</v>
      </c>
      <c r="W145" s="821">
        <f t="shared" si="78"/>
        <v>0</v>
      </c>
      <c r="X145" s="821">
        <f t="shared" si="79"/>
        <v>0</v>
      </c>
    </row>
    <row r="146" spans="1:24" s="350" customFormat="1" ht="11.25" customHeight="1">
      <c r="A146" s="187" t="s">
        <v>1029</v>
      </c>
      <c r="B146" s="2" t="s">
        <v>318</v>
      </c>
      <c r="C146" s="2" t="s">
        <v>415</v>
      </c>
      <c r="D146" s="180"/>
      <c r="E146" s="181" t="s">
        <v>577</v>
      </c>
      <c r="F146" s="181"/>
      <c r="G146" s="181" t="s">
        <v>294</v>
      </c>
      <c r="H146" s="182" t="s">
        <v>591</v>
      </c>
      <c r="I146" s="182">
        <v>1</v>
      </c>
      <c r="J146" s="182">
        <v>5.07</v>
      </c>
      <c r="K146" s="182">
        <v>2.42</v>
      </c>
      <c r="L146" s="183">
        <f t="shared" si="75"/>
        <v>12.269400000000001</v>
      </c>
      <c r="M146" s="209" t="s">
        <v>1176</v>
      </c>
      <c r="N146" s="184">
        <v>74.03</v>
      </c>
      <c r="O146" s="185"/>
      <c r="P146" s="718">
        <v>74.03</v>
      </c>
      <c r="Q146" s="719">
        <f t="shared" si="76"/>
        <v>0</v>
      </c>
      <c r="R146" s="211"/>
      <c r="S146" s="211"/>
      <c r="T146" s="211"/>
      <c r="U146" s="211"/>
      <c r="V146" s="820">
        <f t="shared" si="77"/>
        <v>908.30368200000009</v>
      </c>
      <c r="W146" s="821">
        <f t="shared" si="78"/>
        <v>0</v>
      </c>
      <c r="X146" s="821">
        <f t="shared" si="79"/>
        <v>0</v>
      </c>
    </row>
    <row r="147" spans="1:24" s="350" customFormat="1" ht="11.25" customHeight="1">
      <c r="A147" s="179" t="s">
        <v>1030</v>
      </c>
      <c r="B147" s="2" t="s">
        <v>318</v>
      </c>
      <c r="C147" s="2" t="s">
        <v>415</v>
      </c>
      <c r="D147" s="180"/>
      <c r="E147" s="181" t="s">
        <v>577</v>
      </c>
      <c r="F147" s="181"/>
      <c r="G147" s="181" t="s">
        <v>294</v>
      </c>
      <c r="H147" s="182" t="s">
        <v>591</v>
      </c>
      <c r="I147" s="182">
        <v>1</v>
      </c>
      <c r="J147" s="182">
        <v>3.95</v>
      </c>
      <c r="K147" s="182">
        <v>2.42</v>
      </c>
      <c r="L147" s="183">
        <f t="shared" si="75"/>
        <v>9.5589999999999993</v>
      </c>
      <c r="M147" s="209" t="s">
        <v>1176</v>
      </c>
      <c r="N147" s="184">
        <v>74.03</v>
      </c>
      <c r="O147" s="185"/>
      <c r="P147" s="718">
        <v>74.03</v>
      </c>
      <c r="Q147" s="719">
        <f t="shared" si="76"/>
        <v>0</v>
      </c>
      <c r="R147" s="211"/>
      <c r="S147" s="211"/>
      <c r="T147" s="211"/>
      <c r="U147" s="211"/>
      <c r="V147" s="820">
        <f t="shared" si="77"/>
        <v>707.65276999999992</v>
      </c>
      <c r="W147" s="821">
        <f t="shared" si="78"/>
        <v>0</v>
      </c>
      <c r="X147" s="821">
        <f t="shared" si="79"/>
        <v>0</v>
      </c>
    </row>
    <row r="148" spans="1:24" s="350" customFormat="1" ht="11.25" customHeight="1">
      <c r="A148" s="187" t="s">
        <v>1031</v>
      </c>
      <c r="B148" s="2" t="s">
        <v>318</v>
      </c>
      <c r="C148" s="2" t="s">
        <v>415</v>
      </c>
      <c r="D148" s="180"/>
      <c r="E148" s="181" t="s">
        <v>577</v>
      </c>
      <c r="F148" s="181"/>
      <c r="G148" s="181" t="s">
        <v>294</v>
      </c>
      <c r="H148" s="182" t="s">
        <v>591</v>
      </c>
      <c r="I148" s="182">
        <v>1</v>
      </c>
      <c r="J148" s="182">
        <v>1.46</v>
      </c>
      <c r="K148" s="182">
        <v>2.42</v>
      </c>
      <c r="L148" s="183">
        <f t="shared" si="75"/>
        <v>3.5331999999999999</v>
      </c>
      <c r="M148" s="209" t="s">
        <v>1176</v>
      </c>
      <c r="N148" s="184">
        <v>74.03</v>
      </c>
      <c r="O148" s="185"/>
      <c r="P148" s="718">
        <v>74.03</v>
      </c>
      <c r="Q148" s="719">
        <f t="shared" si="76"/>
        <v>0</v>
      </c>
      <c r="R148" s="211"/>
      <c r="S148" s="211"/>
      <c r="T148" s="211"/>
      <c r="U148" s="211"/>
      <c r="V148" s="820">
        <f t="shared" si="77"/>
        <v>261.56279599999999</v>
      </c>
      <c r="W148" s="821">
        <f t="shared" si="78"/>
        <v>0</v>
      </c>
      <c r="X148" s="821">
        <f t="shared" si="79"/>
        <v>0</v>
      </c>
    </row>
    <row r="149" spans="1:24" s="350" customFormat="1" ht="11.25" customHeight="1">
      <c r="A149" s="179" t="s">
        <v>1032</v>
      </c>
      <c r="B149" s="2" t="s">
        <v>318</v>
      </c>
      <c r="C149" s="2" t="s">
        <v>416</v>
      </c>
      <c r="D149" s="180"/>
      <c r="E149" s="181" t="s">
        <v>577</v>
      </c>
      <c r="F149" s="181"/>
      <c r="G149" s="181" t="s">
        <v>294</v>
      </c>
      <c r="H149" s="182" t="s">
        <v>591</v>
      </c>
      <c r="I149" s="182">
        <v>1</v>
      </c>
      <c r="J149" s="182">
        <v>1.82</v>
      </c>
      <c r="K149" s="182">
        <v>2.25</v>
      </c>
      <c r="L149" s="183">
        <f t="shared" si="75"/>
        <v>4.0949999999999998</v>
      </c>
      <c r="M149" s="209" t="s">
        <v>1176</v>
      </c>
      <c r="N149" s="184">
        <v>74.03</v>
      </c>
      <c r="O149" s="185"/>
      <c r="P149" s="718">
        <v>74.03</v>
      </c>
      <c r="Q149" s="719">
        <f t="shared" si="76"/>
        <v>0</v>
      </c>
      <c r="R149" s="211"/>
      <c r="S149" s="211"/>
      <c r="T149" s="211"/>
      <c r="U149" s="211"/>
      <c r="V149" s="820">
        <f t="shared" si="77"/>
        <v>303.15285</v>
      </c>
      <c r="W149" s="821">
        <f t="shared" si="78"/>
        <v>0</v>
      </c>
      <c r="X149" s="821">
        <f t="shared" si="79"/>
        <v>0</v>
      </c>
    </row>
    <row r="150" spans="1:24" s="350" customFormat="1" ht="11.25" customHeight="1">
      <c r="A150" s="187" t="s">
        <v>1033</v>
      </c>
      <c r="B150" s="2" t="s">
        <v>318</v>
      </c>
      <c r="C150" s="2" t="s">
        <v>417</v>
      </c>
      <c r="D150" s="180"/>
      <c r="E150" s="181" t="s">
        <v>577</v>
      </c>
      <c r="F150" s="181"/>
      <c r="G150" s="181" t="s">
        <v>294</v>
      </c>
      <c r="H150" s="182" t="s">
        <v>591</v>
      </c>
      <c r="I150" s="182">
        <v>1</v>
      </c>
      <c r="J150" s="182">
        <v>2</v>
      </c>
      <c r="K150" s="182">
        <v>2.4500000000000002</v>
      </c>
      <c r="L150" s="183">
        <f t="shared" si="75"/>
        <v>4.9000000000000004</v>
      </c>
      <c r="M150" s="209" t="s">
        <v>1176</v>
      </c>
      <c r="N150" s="184">
        <v>74.03</v>
      </c>
      <c r="O150" s="185"/>
      <c r="P150" s="718">
        <v>74.03</v>
      </c>
      <c r="Q150" s="719">
        <f t="shared" si="76"/>
        <v>0</v>
      </c>
      <c r="R150" s="211"/>
      <c r="S150" s="211"/>
      <c r="T150" s="211"/>
      <c r="U150" s="211"/>
      <c r="V150" s="820">
        <f t="shared" si="77"/>
        <v>362.74700000000001</v>
      </c>
      <c r="W150" s="821">
        <f t="shared" si="78"/>
        <v>0</v>
      </c>
      <c r="X150" s="821">
        <f t="shared" si="79"/>
        <v>0</v>
      </c>
    </row>
    <row r="151" spans="1:24" s="350" customFormat="1" ht="11.25" customHeight="1">
      <c r="A151" s="227" t="s">
        <v>72</v>
      </c>
      <c r="B151" s="213" t="s">
        <v>548</v>
      </c>
      <c r="C151" s="213"/>
      <c r="D151" s="214"/>
      <c r="E151" s="214"/>
      <c r="F151" s="214"/>
      <c r="G151" s="214"/>
      <c r="H151" s="214"/>
      <c r="I151" s="214"/>
      <c r="J151" s="215"/>
      <c r="K151" s="215"/>
      <c r="L151" s="216">
        <f>SUM(L136:L150)</f>
        <v>86.047299999999993</v>
      </c>
      <c r="M151" s="218"/>
      <c r="N151" s="218"/>
      <c r="O151" s="218"/>
      <c r="P151" s="218"/>
      <c r="Q151" s="218"/>
      <c r="R151" s="218"/>
      <c r="S151" s="218"/>
      <c r="T151" s="218"/>
      <c r="U151" s="218"/>
      <c r="V151" s="842">
        <f t="shared" ref="V151:X151" si="80">SUM(V136:V150)</f>
        <v>6370.0816190000005</v>
      </c>
      <c r="W151" s="842">
        <f t="shared" si="80"/>
        <v>0</v>
      </c>
      <c r="X151" s="842">
        <f t="shared" si="80"/>
        <v>0</v>
      </c>
    </row>
    <row r="152" spans="1:24" s="350" customFormat="1" ht="11.25" customHeight="1">
      <c r="A152" s="219"/>
      <c r="B152" s="220" t="s">
        <v>418</v>
      </c>
      <c r="C152" s="221"/>
      <c r="D152" s="222"/>
      <c r="E152" s="223"/>
      <c r="F152" s="224"/>
      <c r="G152" s="225"/>
      <c r="H152" s="222"/>
      <c r="I152" s="222"/>
      <c r="J152" s="222"/>
      <c r="K152" s="222"/>
      <c r="L152" s="222"/>
      <c r="M152" s="222"/>
      <c r="N152" s="222"/>
      <c r="O152" s="224"/>
      <c r="P152" s="222"/>
      <c r="Q152" s="222"/>
      <c r="R152" s="222"/>
      <c r="S152" s="222"/>
      <c r="T152" s="222"/>
      <c r="U152" s="222"/>
      <c r="V152" s="222"/>
      <c r="W152" s="222"/>
      <c r="X152" s="226"/>
    </row>
    <row r="153" spans="1:24" s="350" customFormat="1" ht="11.25" customHeight="1">
      <c r="A153" s="179" t="s">
        <v>671</v>
      </c>
      <c r="B153" s="2" t="s">
        <v>418</v>
      </c>
      <c r="C153" s="2"/>
      <c r="D153" s="180" t="s">
        <v>393</v>
      </c>
      <c r="E153" s="181" t="s">
        <v>577</v>
      </c>
      <c r="F153" s="181"/>
      <c r="G153" s="181" t="s">
        <v>294</v>
      </c>
      <c r="H153" s="182" t="s">
        <v>593</v>
      </c>
      <c r="I153" s="182">
        <v>2</v>
      </c>
      <c r="J153" s="182">
        <v>1.92</v>
      </c>
      <c r="K153" s="182">
        <v>0.75</v>
      </c>
      <c r="L153" s="183">
        <f t="shared" ref="L153:L162" si="81">I153*J153*K153</f>
        <v>2.88</v>
      </c>
      <c r="M153" s="209" t="s">
        <v>1176</v>
      </c>
      <c r="N153" s="184">
        <v>74.03</v>
      </c>
      <c r="O153" s="185"/>
      <c r="P153" s="718">
        <v>74.03</v>
      </c>
      <c r="Q153" s="719">
        <f t="shared" ref="Q153:Q162" si="82">IF(O153&gt;0,LVS_1.1_UR_MOSA*L153/O153,0)</f>
        <v>0</v>
      </c>
      <c r="R153" s="211"/>
      <c r="S153" s="211"/>
      <c r="T153" s="211"/>
      <c r="U153" s="211"/>
      <c r="V153" s="820">
        <f t="shared" ref="V153:V162" si="83">L153*N153</f>
        <v>213.2064</v>
      </c>
      <c r="W153" s="821">
        <f t="shared" ref="W153:W162" si="84">IFERROR(V153/O153,0)</f>
        <v>0</v>
      </c>
      <c r="X153" s="821">
        <f t="shared" ref="X153:X162" si="85">IFERROR(ROUND(P153*Q153+R153*S153+T153*U153,2),0)</f>
        <v>0</v>
      </c>
    </row>
    <row r="154" spans="1:24" s="350" customFormat="1" ht="11.25" customHeight="1">
      <c r="A154" s="179" t="s">
        <v>672</v>
      </c>
      <c r="B154" s="2" t="s">
        <v>418</v>
      </c>
      <c r="C154" s="2" t="s">
        <v>419</v>
      </c>
      <c r="D154" s="180"/>
      <c r="E154" s="181" t="s">
        <v>577</v>
      </c>
      <c r="F154" s="181"/>
      <c r="G154" s="181" t="s">
        <v>294</v>
      </c>
      <c r="H154" s="182" t="s">
        <v>591</v>
      </c>
      <c r="I154" s="182">
        <v>1</v>
      </c>
      <c r="J154" s="182">
        <v>3.53</v>
      </c>
      <c r="K154" s="182">
        <v>1.04</v>
      </c>
      <c r="L154" s="183">
        <f t="shared" si="81"/>
        <v>3.6711999999999998</v>
      </c>
      <c r="M154" s="209" t="s">
        <v>1176</v>
      </c>
      <c r="N154" s="184">
        <v>74.03</v>
      </c>
      <c r="O154" s="185"/>
      <c r="P154" s="718">
        <v>74.03</v>
      </c>
      <c r="Q154" s="719">
        <f t="shared" si="82"/>
        <v>0</v>
      </c>
      <c r="R154" s="211"/>
      <c r="S154" s="211"/>
      <c r="T154" s="211"/>
      <c r="U154" s="211"/>
      <c r="V154" s="820">
        <f t="shared" si="83"/>
        <v>271.77893599999999</v>
      </c>
      <c r="W154" s="821">
        <f t="shared" si="84"/>
        <v>0</v>
      </c>
      <c r="X154" s="821">
        <f t="shared" si="85"/>
        <v>0</v>
      </c>
    </row>
    <row r="155" spans="1:24" s="350" customFormat="1" ht="11.25" customHeight="1">
      <c r="A155" s="179" t="s">
        <v>673</v>
      </c>
      <c r="B155" s="2" t="s">
        <v>418</v>
      </c>
      <c r="C155" s="2" t="s">
        <v>419</v>
      </c>
      <c r="D155" s="180"/>
      <c r="E155" s="181" t="s">
        <v>577</v>
      </c>
      <c r="F155" s="181"/>
      <c r="G155" s="181" t="s">
        <v>294</v>
      </c>
      <c r="H155" s="182" t="s">
        <v>591</v>
      </c>
      <c r="I155" s="182">
        <v>2</v>
      </c>
      <c r="J155" s="182">
        <v>1.04</v>
      </c>
      <c r="K155" s="182">
        <v>0.92</v>
      </c>
      <c r="L155" s="183">
        <f t="shared" si="81"/>
        <v>1.9136000000000002</v>
      </c>
      <c r="M155" s="209" t="s">
        <v>1176</v>
      </c>
      <c r="N155" s="184">
        <v>74.03</v>
      </c>
      <c r="O155" s="185"/>
      <c r="P155" s="718">
        <v>74.03</v>
      </c>
      <c r="Q155" s="719">
        <f t="shared" si="82"/>
        <v>0</v>
      </c>
      <c r="R155" s="211"/>
      <c r="S155" s="211"/>
      <c r="T155" s="211"/>
      <c r="U155" s="211"/>
      <c r="V155" s="820">
        <f t="shared" si="83"/>
        <v>141.66380800000002</v>
      </c>
      <c r="W155" s="821">
        <f t="shared" si="84"/>
        <v>0</v>
      </c>
      <c r="X155" s="821">
        <f t="shared" si="85"/>
        <v>0</v>
      </c>
    </row>
    <row r="156" spans="1:24" s="350" customFormat="1" ht="11.25" customHeight="1">
      <c r="A156" s="179" t="s">
        <v>674</v>
      </c>
      <c r="B156" s="2" t="s">
        <v>418</v>
      </c>
      <c r="C156" s="2" t="s">
        <v>420</v>
      </c>
      <c r="D156" s="180"/>
      <c r="E156" s="181" t="s">
        <v>577</v>
      </c>
      <c r="F156" s="181"/>
      <c r="G156" s="181" t="s">
        <v>294</v>
      </c>
      <c r="H156" s="182" t="s">
        <v>591</v>
      </c>
      <c r="I156" s="182">
        <v>1</v>
      </c>
      <c r="J156" s="182">
        <v>3</v>
      </c>
      <c r="K156" s="182">
        <v>1.06</v>
      </c>
      <c r="L156" s="183">
        <f t="shared" si="81"/>
        <v>3.18</v>
      </c>
      <c r="M156" s="209" t="s">
        <v>1176</v>
      </c>
      <c r="N156" s="184">
        <v>74.03</v>
      </c>
      <c r="O156" s="185"/>
      <c r="P156" s="718">
        <v>74.03</v>
      </c>
      <c r="Q156" s="719">
        <f t="shared" si="82"/>
        <v>0</v>
      </c>
      <c r="R156" s="211"/>
      <c r="S156" s="211"/>
      <c r="T156" s="211"/>
      <c r="U156" s="211"/>
      <c r="V156" s="820">
        <f t="shared" si="83"/>
        <v>235.41540000000001</v>
      </c>
      <c r="W156" s="821">
        <f t="shared" si="84"/>
        <v>0</v>
      </c>
      <c r="X156" s="821">
        <f t="shared" si="85"/>
        <v>0</v>
      </c>
    </row>
    <row r="157" spans="1:24" s="350" customFormat="1" ht="11.25" customHeight="1">
      <c r="A157" s="179" t="s">
        <v>675</v>
      </c>
      <c r="B157" s="2" t="s">
        <v>418</v>
      </c>
      <c r="C157" s="2" t="s">
        <v>420</v>
      </c>
      <c r="D157" s="180"/>
      <c r="E157" s="181" t="s">
        <v>577</v>
      </c>
      <c r="F157" s="181"/>
      <c r="G157" s="181" t="s">
        <v>294</v>
      </c>
      <c r="H157" s="182" t="s">
        <v>591</v>
      </c>
      <c r="I157" s="182">
        <v>1</v>
      </c>
      <c r="J157" s="182">
        <v>1.01</v>
      </c>
      <c r="K157" s="182">
        <v>1.06</v>
      </c>
      <c r="L157" s="183">
        <f t="shared" si="81"/>
        <v>1.0706</v>
      </c>
      <c r="M157" s="209" t="s">
        <v>1176</v>
      </c>
      <c r="N157" s="184">
        <v>74.03</v>
      </c>
      <c r="O157" s="185"/>
      <c r="P157" s="718">
        <v>74.03</v>
      </c>
      <c r="Q157" s="719">
        <f t="shared" si="82"/>
        <v>0</v>
      </c>
      <c r="R157" s="211"/>
      <c r="S157" s="211"/>
      <c r="T157" s="211"/>
      <c r="U157" s="211"/>
      <c r="V157" s="820">
        <f t="shared" si="83"/>
        <v>79.256518</v>
      </c>
      <c r="W157" s="821">
        <f t="shared" si="84"/>
        <v>0</v>
      </c>
      <c r="X157" s="821">
        <f t="shared" si="85"/>
        <v>0</v>
      </c>
    </row>
    <row r="158" spans="1:24" s="350" customFormat="1" ht="11.25" customHeight="1">
      <c r="A158" s="179" t="s">
        <v>676</v>
      </c>
      <c r="B158" s="2" t="s">
        <v>418</v>
      </c>
      <c r="C158" s="2" t="s">
        <v>420</v>
      </c>
      <c r="D158" s="180"/>
      <c r="E158" s="181" t="s">
        <v>577</v>
      </c>
      <c r="F158" s="181"/>
      <c r="G158" s="181" t="s">
        <v>294</v>
      </c>
      <c r="H158" s="182" t="s">
        <v>591</v>
      </c>
      <c r="I158" s="182">
        <v>1</v>
      </c>
      <c r="J158" s="182">
        <v>0.89</v>
      </c>
      <c r="K158" s="182">
        <v>1.06</v>
      </c>
      <c r="L158" s="183">
        <f t="shared" si="81"/>
        <v>0.94340000000000002</v>
      </c>
      <c r="M158" s="209" t="s">
        <v>1176</v>
      </c>
      <c r="N158" s="184">
        <v>74.03</v>
      </c>
      <c r="O158" s="185"/>
      <c r="P158" s="718">
        <v>74.03</v>
      </c>
      <c r="Q158" s="719">
        <f t="shared" si="82"/>
        <v>0</v>
      </c>
      <c r="R158" s="211"/>
      <c r="S158" s="211"/>
      <c r="T158" s="211"/>
      <c r="U158" s="211"/>
      <c r="V158" s="820">
        <f t="shared" si="83"/>
        <v>69.839902000000009</v>
      </c>
      <c r="W158" s="821">
        <f t="shared" si="84"/>
        <v>0</v>
      </c>
      <c r="X158" s="821">
        <f t="shared" si="85"/>
        <v>0</v>
      </c>
    </row>
    <row r="159" spans="1:24" s="350" customFormat="1" ht="11.25" customHeight="1">
      <c r="A159" s="179" t="s">
        <v>677</v>
      </c>
      <c r="B159" s="2" t="s">
        <v>418</v>
      </c>
      <c r="C159" s="2" t="s">
        <v>421</v>
      </c>
      <c r="D159" s="180"/>
      <c r="E159" s="181" t="s">
        <v>577</v>
      </c>
      <c r="F159" s="181"/>
      <c r="G159" s="181" t="s">
        <v>294</v>
      </c>
      <c r="H159" s="182" t="s">
        <v>591</v>
      </c>
      <c r="I159" s="182">
        <v>1</v>
      </c>
      <c r="J159" s="182">
        <v>0.98</v>
      </c>
      <c r="K159" s="182">
        <v>0.56999999999999995</v>
      </c>
      <c r="L159" s="183">
        <f t="shared" si="81"/>
        <v>0.55859999999999999</v>
      </c>
      <c r="M159" s="209" t="s">
        <v>1176</v>
      </c>
      <c r="N159" s="184">
        <v>74.03</v>
      </c>
      <c r="O159" s="185"/>
      <c r="P159" s="718">
        <v>74.03</v>
      </c>
      <c r="Q159" s="719">
        <f t="shared" si="82"/>
        <v>0</v>
      </c>
      <c r="R159" s="211"/>
      <c r="S159" s="211"/>
      <c r="T159" s="211"/>
      <c r="U159" s="211"/>
      <c r="V159" s="820">
        <f t="shared" si="83"/>
        <v>41.353158000000001</v>
      </c>
      <c r="W159" s="821">
        <f t="shared" si="84"/>
        <v>0</v>
      </c>
      <c r="X159" s="821">
        <f t="shared" si="85"/>
        <v>0</v>
      </c>
    </row>
    <row r="160" spans="1:24" s="350" customFormat="1" ht="11.25" customHeight="1">
      <c r="A160" s="179" t="s">
        <v>678</v>
      </c>
      <c r="B160" s="2" t="s">
        <v>418</v>
      </c>
      <c r="C160" s="2" t="s">
        <v>421</v>
      </c>
      <c r="D160" s="180"/>
      <c r="E160" s="181" t="s">
        <v>577</v>
      </c>
      <c r="F160" s="181"/>
      <c r="G160" s="181" t="s">
        <v>294</v>
      </c>
      <c r="H160" s="182" t="s">
        <v>591</v>
      </c>
      <c r="I160" s="182">
        <v>1</v>
      </c>
      <c r="J160" s="182">
        <v>0.73</v>
      </c>
      <c r="K160" s="182">
        <v>0.59</v>
      </c>
      <c r="L160" s="183">
        <f t="shared" si="81"/>
        <v>0.43069999999999997</v>
      </c>
      <c r="M160" s="209" t="s">
        <v>1176</v>
      </c>
      <c r="N160" s="184">
        <v>74.03</v>
      </c>
      <c r="O160" s="185"/>
      <c r="P160" s="718">
        <v>74.03</v>
      </c>
      <c r="Q160" s="719">
        <f t="shared" si="82"/>
        <v>0</v>
      </c>
      <c r="R160" s="211"/>
      <c r="S160" s="211"/>
      <c r="T160" s="211"/>
      <c r="U160" s="211"/>
      <c r="V160" s="820">
        <f t="shared" si="83"/>
        <v>31.884720999999999</v>
      </c>
      <c r="W160" s="821">
        <f t="shared" si="84"/>
        <v>0</v>
      </c>
      <c r="X160" s="821">
        <f t="shared" si="85"/>
        <v>0</v>
      </c>
    </row>
    <row r="161" spans="1:24" s="350" customFormat="1" ht="11.25" customHeight="1">
      <c r="A161" s="179" t="s">
        <v>679</v>
      </c>
      <c r="B161" s="2" t="s">
        <v>418</v>
      </c>
      <c r="C161" s="2" t="s">
        <v>421</v>
      </c>
      <c r="D161" s="180"/>
      <c r="E161" s="181" t="s">
        <v>577</v>
      </c>
      <c r="F161" s="181"/>
      <c r="G161" s="181" t="s">
        <v>294</v>
      </c>
      <c r="H161" s="182" t="s">
        <v>591</v>
      </c>
      <c r="I161" s="182">
        <v>1</v>
      </c>
      <c r="J161" s="182">
        <v>1.1000000000000001</v>
      </c>
      <c r="K161" s="182">
        <v>0.7</v>
      </c>
      <c r="L161" s="183">
        <f t="shared" si="81"/>
        <v>0.77</v>
      </c>
      <c r="M161" s="209" t="s">
        <v>1176</v>
      </c>
      <c r="N161" s="184">
        <v>74.03</v>
      </c>
      <c r="O161" s="185"/>
      <c r="P161" s="718">
        <v>74.03</v>
      </c>
      <c r="Q161" s="719">
        <f t="shared" si="82"/>
        <v>0</v>
      </c>
      <c r="R161" s="211"/>
      <c r="S161" s="211"/>
      <c r="T161" s="211"/>
      <c r="U161" s="211"/>
      <c r="V161" s="820">
        <f t="shared" si="83"/>
        <v>57.003100000000003</v>
      </c>
      <c r="W161" s="821">
        <f t="shared" si="84"/>
        <v>0</v>
      </c>
      <c r="X161" s="821">
        <f t="shared" si="85"/>
        <v>0</v>
      </c>
    </row>
    <row r="162" spans="1:24" s="350" customFormat="1" ht="11.25" customHeight="1">
      <c r="A162" s="179" t="s">
        <v>680</v>
      </c>
      <c r="B162" s="2" t="s">
        <v>418</v>
      </c>
      <c r="C162" s="2" t="s">
        <v>421</v>
      </c>
      <c r="D162" s="180"/>
      <c r="E162" s="181" t="s">
        <v>577</v>
      </c>
      <c r="F162" s="181"/>
      <c r="G162" s="181" t="s">
        <v>294</v>
      </c>
      <c r="H162" s="182" t="s">
        <v>591</v>
      </c>
      <c r="I162" s="182">
        <v>1</v>
      </c>
      <c r="J162" s="182">
        <v>1.1499999999999999</v>
      </c>
      <c r="K162" s="182">
        <v>0.73</v>
      </c>
      <c r="L162" s="183">
        <f t="shared" si="81"/>
        <v>0.83949999999999991</v>
      </c>
      <c r="M162" s="209" t="s">
        <v>1176</v>
      </c>
      <c r="N162" s="184">
        <v>74.03</v>
      </c>
      <c r="O162" s="185"/>
      <c r="P162" s="718">
        <v>74.03</v>
      </c>
      <c r="Q162" s="719">
        <f t="shared" si="82"/>
        <v>0</v>
      </c>
      <c r="R162" s="211"/>
      <c r="S162" s="211"/>
      <c r="T162" s="211"/>
      <c r="U162" s="211"/>
      <c r="V162" s="820">
        <f t="shared" si="83"/>
        <v>62.148184999999998</v>
      </c>
      <c r="W162" s="821">
        <f t="shared" si="84"/>
        <v>0</v>
      </c>
      <c r="X162" s="821">
        <f t="shared" si="85"/>
        <v>0</v>
      </c>
    </row>
    <row r="163" spans="1:24" s="350" customFormat="1" ht="11.25" customHeight="1">
      <c r="A163" s="227" t="s">
        <v>72</v>
      </c>
      <c r="B163" s="213" t="s">
        <v>548</v>
      </c>
      <c r="C163" s="213"/>
      <c r="D163" s="214"/>
      <c r="E163" s="214"/>
      <c r="F163" s="214"/>
      <c r="G163" s="214"/>
      <c r="H163" s="214"/>
      <c r="I163" s="214"/>
      <c r="J163" s="215"/>
      <c r="K163" s="215"/>
      <c r="L163" s="216">
        <f>SUM(L153:L162)</f>
        <v>16.2576</v>
      </c>
      <c r="M163" s="218"/>
      <c r="N163" s="218"/>
      <c r="O163" s="218"/>
      <c r="P163" s="218"/>
      <c r="Q163" s="218"/>
      <c r="R163" s="218"/>
      <c r="S163" s="218"/>
      <c r="T163" s="218"/>
      <c r="U163" s="218"/>
      <c r="V163" s="842">
        <f t="shared" ref="V163:X163" si="86">SUM(V153:V162)</f>
        <v>1203.5501279999999</v>
      </c>
      <c r="W163" s="842">
        <f t="shared" si="86"/>
        <v>0</v>
      </c>
      <c r="X163" s="842">
        <f t="shared" si="86"/>
        <v>0</v>
      </c>
    </row>
    <row r="164" spans="1:24" s="350" customFormat="1" ht="11.25" customHeight="1">
      <c r="A164" s="219"/>
      <c r="B164" s="220" t="s">
        <v>422</v>
      </c>
      <c r="C164" s="221"/>
      <c r="D164" s="222"/>
      <c r="E164" s="223"/>
      <c r="F164" s="224"/>
      <c r="G164" s="225"/>
      <c r="H164" s="222"/>
      <c r="I164" s="222"/>
      <c r="J164" s="222"/>
      <c r="K164" s="222"/>
      <c r="L164" s="222"/>
      <c r="M164" s="222"/>
      <c r="N164" s="222"/>
      <c r="O164" s="224"/>
      <c r="P164" s="222"/>
      <c r="Q164" s="222"/>
      <c r="R164" s="222"/>
      <c r="S164" s="222"/>
      <c r="T164" s="222"/>
      <c r="U164" s="222"/>
      <c r="V164" s="222"/>
      <c r="W164" s="222"/>
      <c r="X164" s="226"/>
    </row>
    <row r="165" spans="1:24" s="350" customFormat="1" ht="11.25" customHeight="1">
      <c r="A165" s="179" t="s">
        <v>682</v>
      </c>
      <c r="B165" s="2" t="s">
        <v>422</v>
      </c>
      <c r="C165" s="2" t="s">
        <v>423</v>
      </c>
      <c r="D165" s="180"/>
      <c r="E165" s="181" t="s">
        <v>577</v>
      </c>
      <c r="F165" s="181"/>
      <c r="G165" s="181" t="s">
        <v>346</v>
      </c>
      <c r="H165" s="182" t="s">
        <v>591</v>
      </c>
      <c r="I165" s="182">
        <v>1</v>
      </c>
      <c r="J165" s="182">
        <v>4.5</v>
      </c>
      <c r="K165" s="182">
        <v>1.4</v>
      </c>
      <c r="L165" s="183">
        <f t="shared" ref="L165:L171" si="87">I165*J165*K165</f>
        <v>6.3</v>
      </c>
      <c r="M165" s="209" t="s">
        <v>1176</v>
      </c>
      <c r="N165" s="184">
        <v>74.03</v>
      </c>
      <c r="O165" s="185"/>
      <c r="P165" s="718">
        <v>74.03</v>
      </c>
      <c r="Q165" s="719">
        <f t="shared" ref="Q165:Q171" si="88">IF(O165&gt;0,LVS_1.1_UR_MOSA*L165/O165,0)</f>
        <v>0</v>
      </c>
      <c r="R165" s="211"/>
      <c r="S165" s="211"/>
      <c r="T165" s="211"/>
      <c r="U165" s="211"/>
      <c r="V165" s="820">
        <f t="shared" ref="V165:V171" si="89">L165*N165</f>
        <v>466.38900000000001</v>
      </c>
      <c r="W165" s="821">
        <f t="shared" ref="W165:W171" si="90">IFERROR(V165/O165,0)</f>
        <v>0</v>
      </c>
      <c r="X165" s="821">
        <f t="shared" ref="X165:X171" si="91">IFERROR(ROUND(P165*Q165+R165*S165+T165*U165,2),0)</f>
        <v>0</v>
      </c>
    </row>
    <row r="166" spans="1:24" s="350" customFormat="1" ht="11.25" customHeight="1">
      <c r="A166" s="179" t="s">
        <v>683</v>
      </c>
      <c r="B166" s="2" t="s">
        <v>422</v>
      </c>
      <c r="C166" s="2" t="s">
        <v>424</v>
      </c>
      <c r="D166" s="180"/>
      <c r="E166" s="181" t="s">
        <v>577</v>
      </c>
      <c r="F166" s="181"/>
      <c r="G166" s="181" t="s">
        <v>346</v>
      </c>
      <c r="H166" s="182" t="s">
        <v>591</v>
      </c>
      <c r="I166" s="182">
        <v>1</v>
      </c>
      <c r="J166" s="182">
        <v>3.46</v>
      </c>
      <c r="K166" s="182">
        <v>2</v>
      </c>
      <c r="L166" s="183">
        <f t="shared" si="87"/>
        <v>6.92</v>
      </c>
      <c r="M166" s="209" t="s">
        <v>1176</v>
      </c>
      <c r="N166" s="184">
        <v>74.03</v>
      </c>
      <c r="O166" s="185"/>
      <c r="P166" s="718">
        <v>74.03</v>
      </c>
      <c r="Q166" s="719">
        <f t="shared" si="88"/>
        <v>0</v>
      </c>
      <c r="R166" s="211"/>
      <c r="S166" s="211"/>
      <c r="T166" s="211"/>
      <c r="U166" s="211"/>
      <c r="V166" s="820">
        <f t="shared" si="89"/>
        <v>512.2876</v>
      </c>
      <c r="W166" s="821">
        <f t="shared" si="90"/>
        <v>0</v>
      </c>
      <c r="X166" s="821">
        <f t="shared" si="91"/>
        <v>0</v>
      </c>
    </row>
    <row r="167" spans="1:24" s="350" customFormat="1" ht="11.25" customHeight="1">
      <c r="A167" s="179" t="s">
        <v>684</v>
      </c>
      <c r="B167" s="2" t="s">
        <v>422</v>
      </c>
      <c r="C167" s="2" t="s">
        <v>424</v>
      </c>
      <c r="D167" s="180"/>
      <c r="E167" s="181" t="s">
        <v>577</v>
      </c>
      <c r="F167" s="181"/>
      <c r="G167" s="181" t="s">
        <v>346</v>
      </c>
      <c r="H167" s="182" t="s">
        <v>591</v>
      </c>
      <c r="I167" s="182">
        <v>1</v>
      </c>
      <c r="J167" s="182">
        <v>2.5299999999999998</v>
      </c>
      <c r="K167" s="182">
        <v>2</v>
      </c>
      <c r="L167" s="183">
        <f t="shared" si="87"/>
        <v>5.0599999999999996</v>
      </c>
      <c r="M167" s="209" t="s">
        <v>1176</v>
      </c>
      <c r="N167" s="184">
        <v>74.03</v>
      </c>
      <c r="O167" s="185"/>
      <c r="P167" s="718">
        <v>74.03</v>
      </c>
      <c r="Q167" s="719">
        <f t="shared" si="88"/>
        <v>0</v>
      </c>
      <c r="R167" s="211"/>
      <c r="S167" s="211"/>
      <c r="T167" s="211"/>
      <c r="U167" s="211"/>
      <c r="V167" s="820">
        <f t="shared" si="89"/>
        <v>374.59179999999998</v>
      </c>
      <c r="W167" s="821">
        <f t="shared" si="90"/>
        <v>0</v>
      </c>
      <c r="X167" s="821">
        <f t="shared" si="91"/>
        <v>0</v>
      </c>
    </row>
    <row r="168" spans="1:24" s="350" customFormat="1" ht="11.25" customHeight="1">
      <c r="A168" s="179" t="s">
        <v>685</v>
      </c>
      <c r="B168" s="2" t="s">
        <v>422</v>
      </c>
      <c r="C168" s="2"/>
      <c r="D168" s="180" t="s">
        <v>389</v>
      </c>
      <c r="E168" s="181" t="s">
        <v>577</v>
      </c>
      <c r="F168" s="181"/>
      <c r="G168" s="181" t="s">
        <v>294</v>
      </c>
      <c r="H168" s="182" t="s">
        <v>593</v>
      </c>
      <c r="I168" s="182">
        <v>12</v>
      </c>
      <c r="J168" s="182">
        <v>0.42</v>
      </c>
      <c r="K168" s="182">
        <v>0.3</v>
      </c>
      <c r="L168" s="183">
        <f t="shared" si="87"/>
        <v>1.512</v>
      </c>
      <c r="M168" s="209" t="s">
        <v>1176</v>
      </c>
      <c r="N168" s="184">
        <v>74.03</v>
      </c>
      <c r="O168" s="185"/>
      <c r="P168" s="718">
        <v>74.03</v>
      </c>
      <c r="Q168" s="719">
        <f t="shared" si="88"/>
        <v>0</v>
      </c>
      <c r="R168" s="211"/>
      <c r="S168" s="211"/>
      <c r="T168" s="211"/>
      <c r="U168" s="211"/>
      <c r="V168" s="820">
        <f t="shared" si="89"/>
        <v>111.93336000000001</v>
      </c>
      <c r="W168" s="821">
        <f t="shared" si="90"/>
        <v>0</v>
      </c>
      <c r="X168" s="821">
        <f t="shared" si="91"/>
        <v>0</v>
      </c>
    </row>
    <row r="169" spans="1:24" s="350" customFormat="1" ht="11.25" customHeight="1">
      <c r="A169" s="179" t="s">
        <v>686</v>
      </c>
      <c r="B169" s="2" t="s">
        <v>422</v>
      </c>
      <c r="C169" s="2"/>
      <c r="D169" s="180" t="s">
        <v>394</v>
      </c>
      <c r="E169" s="181" t="s">
        <v>577</v>
      </c>
      <c r="F169" s="181"/>
      <c r="G169" s="181" t="s">
        <v>294</v>
      </c>
      <c r="H169" s="182" t="s">
        <v>593</v>
      </c>
      <c r="I169" s="182">
        <v>4</v>
      </c>
      <c r="J169" s="182">
        <v>2.2000000000000002</v>
      </c>
      <c r="K169" s="182">
        <v>0.96</v>
      </c>
      <c r="L169" s="183">
        <f t="shared" si="87"/>
        <v>8.4480000000000004</v>
      </c>
      <c r="M169" s="209" t="s">
        <v>1176</v>
      </c>
      <c r="N169" s="184">
        <v>74.03</v>
      </c>
      <c r="O169" s="185"/>
      <c r="P169" s="718">
        <v>74.03</v>
      </c>
      <c r="Q169" s="719">
        <f t="shared" si="88"/>
        <v>0</v>
      </c>
      <c r="R169" s="211"/>
      <c r="S169" s="211"/>
      <c r="T169" s="211"/>
      <c r="U169" s="211"/>
      <c r="V169" s="820">
        <f t="shared" si="89"/>
        <v>625.40544</v>
      </c>
      <c r="W169" s="821">
        <f t="shared" si="90"/>
        <v>0</v>
      </c>
      <c r="X169" s="821">
        <f t="shared" si="91"/>
        <v>0</v>
      </c>
    </row>
    <row r="170" spans="1:24" s="350" customFormat="1" ht="11.25" customHeight="1">
      <c r="A170" s="179" t="s">
        <v>687</v>
      </c>
      <c r="B170" s="2" t="s">
        <v>422</v>
      </c>
      <c r="C170" s="2"/>
      <c r="D170" s="180" t="s">
        <v>390</v>
      </c>
      <c r="E170" s="181" t="s">
        <v>577</v>
      </c>
      <c r="F170" s="181"/>
      <c r="G170" s="181" t="s">
        <v>294</v>
      </c>
      <c r="H170" s="182" t="s">
        <v>591</v>
      </c>
      <c r="I170" s="182">
        <v>1</v>
      </c>
      <c r="J170" s="182">
        <v>1.38</v>
      </c>
      <c r="K170" s="182">
        <v>1.17</v>
      </c>
      <c r="L170" s="183">
        <f t="shared" si="87"/>
        <v>1.6145999999999998</v>
      </c>
      <c r="M170" s="209" t="s">
        <v>1176</v>
      </c>
      <c r="N170" s="184">
        <v>74.03</v>
      </c>
      <c r="O170" s="185"/>
      <c r="P170" s="718">
        <v>74.03</v>
      </c>
      <c r="Q170" s="719">
        <f t="shared" si="88"/>
        <v>0</v>
      </c>
      <c r="R170" s="211"/>
      <c r="S170" s="211"/>
      <c r="T170" s="211"/>
      <c r="U170" s="211"/>
      <c r="V170" s="820">
        <f t="shared" si="89"/>
        <v>119.52883799999999</v>
      </c>
      <c r="W170" s="821">
        <f t="shared" si="90"/>
        <v>0</v>
      </c>
      <c r="X170" s="821">
        <f t="shared" si="91"/>
        <v>0</v>
      </c>
    </row>
    <row r="171" spans="1:24" s="350" customFormat="1" ht="11.25" customHeight="1">
      <c r="A171" s="179" t="s">
        <v>688</v>
      </c>
      <c r="B171" s="2" t="s">
        <v>422</v>
      </c>
      <c r="C171" s="2"/>
      <c r="D171" s="180" t="s">
        <v>390</v>
      </c>
      <c r="E171" s="181" t="s">
        <v>577</v>
      </c>
      <c r="F171" s="181"/>
      <c r="G171" s="181" t="s">
        <v>294</v>
      </c>
      <c r="H171" s="182" t="s">
        <v>591</v>
      </c>
      <c r="I171" s="182">
        <v>2</v>
      </c>
      <c r="J171" s="182">
        <v>0.63</v>
      </c>
      <c r="K171" s="182">
        <v>0.25</v>
      </c>
      <c r="L171" s="183">
        <f t="shared" si="87"/>
        <v>0.315</v>
      </c>
      <c r="M171" s="209" t="s">
        <v>1176</v>
      </c>
      <c r="N171" s="184">
        <v>74.03</v>
      </c>
      <c r="O171" s="185"/>
      <c r="P171" s="718">
        <v>74.03</v>
      </c>
      <c r="Q171" s="719">
        <f t="shared" si="88"/>
        <v>0</v>
      </c>
      <c r="R171" s="211"/>
      <c r="S171" s="211"/>
      <c r="T171" s="211"/>
      <c r="U171" s="211"/>
      <c r="V171" s="820">
        <f t="shared" si="89"/>
        <v>23.31945</v>
      </c>
      <c r="W171" s="821">
        <f t="shared" si="90"/>
        <v>0</v>
      </c>
      <c r="X171" s="821">
        <f t="shared" si="91"/>
        <v>0</v>
      </c>
    </row>
    <row r="172" spans="1:24" s="350" customFormat="1" ht="11.25" customHeight="1">
      <c r="A172" s="227" t="s">
        <v>72</v>
      </c>
      <c r="B172" s="213" t="s">
        <v>548</v>
      </c>
      <c r="C172" s="213"/>
      <c r="D172" s="214"/>
      <c r="E172" s="214"/>
      <c r="F172" s="214"/>
      <c r="G172" s="214"/>
      <c r="H172" s="214"/>
      <c r="I172" s="214"/>
      <c r="J172" s="215"/>
      <c r="K172" s="215"/>
      <c r="L172" s="216">
        <f>SUM(L165:L171)</f>
        <v>30.169599999999999</v>
      </c>
      <c r="M172" s="218"/>
      <c r="N172" s="218"/>
      <c r="O172" s="218"/>
      <c r="P172" s="218"/>
      <c r="Q172" s="218"/>
      <c r="R172" s="218"/>
      <c r="S172" s="218"/>
      <c r="T172" s="218"/>
      <c r="U172" s="218"/>
      <c r="V172" s="842">
        <f t="shared" ref="V172:X172" si="92">SUM(V165:V171)</f>
        <v>2233.4554880000001</v>
      </c>
      <c r="W172" s="842">
        <f t="shared" si="92"/>
        <v>0</v>
      </c>
      <c r="X172" s="842">
        <f t="shared" si="92"/>
        <v>0</v>
      </c>
    </row>
    <row r="173" spans="1:24" s="350" customFormat="1" ht="11.25" customHeight="1">
      <c r="A173" s="219"/>
      <c r="B173" s="220" t="s">
        <v>425</v>
      </c>
      <c r="C173" s="221"/>
      <c r="D173" s="222"/>
      <c r="E173" s="223"/>
      <c r="F173" s="224"/>
      <c r="G173" s="225"/>
      <c r="H173" s="222"/>
      <c r="I173" s="222"/>
      <c r="J173" s="222"/>
      <c r="K173" s="222"/>
      <c r="L173" s="222"/>
      <c r="M173" s="222"/>
      <c r="N173" s="222"/>
      <c r="O173" s="224"/>
      <c r="P173" s="222"/>
      <c r="Q173" s="222"/>
      <c r="R173" s="222"/>
      <c r="S173" s="222"/>
      <c r="T173" s="222"/>
      <c r="U173" s="222"/>
      <c r="V173" s="222"/>
      <c r="W173" s="222"/>
      <c r="X173" s="226"/>
    </row>
    <row r="174" spans="1:24" s="350" customFormat="1" ht="11.25" customHeight="1">
      <c r="A174" s="179" t="s">
        <v>691</v>
      </c>
      <c r="B174" s="2" t="s">
        <v>426</v>
      </c>
      <c r="C174" s="2" t="s">
        <v>389</v>
      </c>
      <c r="D174" s="180"/>
      <c r="E174" s="181" t="s">
        <v>577</v>
      </c>
      <c r="F174" s="181"/>
      <c r="G174" s="181" t="s">
        <v>294</v>
      </c>
      <c r="H174" s="182" t="s">
        <v>593</v>
      </c>
      <c r="I174" s="182">
        <v>4</v>
      </c>
      <c r="J174" s="182">
        <v>3.01</v>
      </c>
      <c r="K174" s="182">
        <v>0.82</v>
      </c>
      <c r="L174" s="183">
        <f t="shared" ref="L174:L193" si="93">I174*J174*K174</f>
        <v>9.872799999999998</v>
      </c>
      <c r="M174" s="209" t="s">
        <v>1176</v>
      </c>
      <c r="N174" s="184">
        <v>74.03</v>
      </c>
      <c r="O174" s="185"/>
      <c r="P174" s="718">
        <v>74.03</v>
      </c>
      <c r="Q174" s="719">
        <f t="shared" ref="Q174:Q193" si="94">IF(O174&gt;0,LVS_1.1_UR_MOSA*L174/O174,0)</f>
        <v>0</v>
      </c>
      <c r="R174" s="211"/>
      <c r="S174" s="211"/>
      <c r="T174" s="211"/>
      <c r="U174" s="211"/>
      <c r="V174" s="820">
        <f t="shared" ref="V174:V193" si="95">L174*N174</f>
        <v>730.88338399999986</v>
      </c>
      <c r="W174" s="821">
        <f t="shared" ref="W174:W193" si="96">IFERROR(V174/O174,0)</f>
        <v>0</v>
      </c>
      <c r="X174" s="821">
        <f t="shared" ref="X174:X193" si="97">IFERROR(ROUND(P174*Q174+R174*S174+T174*U174,2),0)</f>
        <v>0</v>
      </c>
    </row>
    <row r="175" spans="1:24" s="350" customFormat="1" ht="11.25" customHeight="1">
      <c r="A175" s="179" t="s">
        <v>692</v>
      </c>
      <c r="B175" s="2" t="s">
        <v>426</v>
      </c>
      <c r="C175" s="2" t="s">
        <v>389</v>
      </c>
      <c r="D175" s="180"/>
      <c r="E175" s="181" t="s">
        <v>577</v>
      </c>
      <c r="F175" s="181"/>
      <c r="G175" s="181" t="s">
        <v>294</v>
      </c>
      <c r="H175" s="182" t="s">
        <v>593</v>
      </c>
      <c r="I175" s="182">
        <v>2</v>
      </c>
      <c r="J175" s="182">
        <v>3.01</v>
      </c>
      <c r="K175" s="182">
        <v>0.85</v>
      </c>
      <c r="L175" s="183">
        <f t="shared" si="93"/>
        <v>5.1169999999999991</v>
      </c>
      <c r="M175" s="209" t="s">
        <v>1176</v>
      </c>
      <c r="N175" s="184">
        <v>74.03</v>
      </c>
      <c r="O175" s="185"/>
      <c r="P175" s="718">
        <v>74.03</v>
      </c>
      <c r="Q175" s="719">
        <f t="shared" si="94"/>
        <v>0</v>
      </c>
      <c r="R175" s="211"/>
      <c r="S175" s="211"/>
      <c r="T175" s="211"/>
      <c r="U175" s="211"/>
      <c r="V175" s="820">
        <f t="shared" si="95"/>
        <v>378.81150999999994</v>
      </c>
      <c r="W175" s="821">
        <f t="shared" si="96"/>
        <v>0</v>
      </c>
      <c r="X175" s="821">
        <f t="shared" si="97"/>
        <v>0</v>
      </c>
    </row>
    <row r="176" spans="1:24" s="350" customFormat="1" ht="11.25" customHeight="1">
      <c r="A176" s="179" t="s">
        <v>693</v>
      </c>
      <c r="B176" s="2" t="s">
        <v>426</v>
      </c>
      <c r="C176" s="2" t="s">
        <v>389</v>
      </c>
      <c r="D176" s="180"/>
      <c r="E176" s="181" t="s">
        <v>577</v>
      </c>
      <c r="F176" s="181"/>
      <c r="G176" s="181" t="s">
        <v>294</v>
      </c>
      <c r="H176" s="182" t="s">
        <v>593</v>
      </c>
      <c r="I176" s="182">
        <v>2</v>
      </c>
      <c r="J176" s="182">
        <v>1.38</v>
      </c>
      <c r="K176" s="182">
        <v>3</v>
      </c>
      <c r="L176" s="183">
        <f t="shared" si="93"/>
        <v>8.2799999999999994</v>
      </c>
      <c r="M176" s="209" t="s">
        <v>1176</v>
      </c>
      <c r="N176" s="184">
        <v>74.03</v>
      </c>
      <c r="O176" s="185"/>
      <c r="P176" s="718">
        <v>74.03</v>
      </c>
      <c r="Q176" s="719">
        <f t="shared" si="94"/>
        <v>0</v>
      </c>
      <c r="R176" s="211"/>
      <c r="S176" s="211"/>
      <c r="T176" s="211"/>
      <c r="U176" s="211"/>
      <c r="V176" s="820">
        <f t="shared" si="95"/>
        <v>612.96839999999997</v>
      </c>
      <c r="W176" s="821">
        <f t="shared" si="96"/>
        <v>0</v>
      </c>
      <c r="X176" s="821">
        <f t="shared" si="97"/>
        <v>0</v>
      </c>
    </row>
    <row r="177" spans="1:24" s="350" customFormat="1" ht="11.25" customHeight="1">
      <c r="A177" s="179" t="s">
        <v>694</v>
      </c>
      <c r="B177" s="2" t="s">
        <v>426</v>
      </c>
      <c r="C177" s="2" t="s">
        <v>427</v>
      </c>
      <c r="D177" s="180"/>
      <c r="E177" s="181" t="s">
        <v>577</v>
      </c>
      <c r="F177" s="181"/>
      <c r="G177" s="181" t="s">
        <v>294</v>
      </c>
      <c r="H177" s="182" t="s">
        <v>591</v>
      </c>
      <c r="I177" s="182">
        <v>1</v>
      </c>
      <c r="J177" s="182">
        <v>0.94</v>
      </c>
      <c r="K177" s="182">
        <v>0.94</v>
      </c>
      <c r="L177" s="183">
        <f t="shared" si="93"/>
        <v>0.88359999999999994</v>
      </c>
      <c r="M177" s="209" t="s">
        <v>1176</v>
      </c>
      <c r="N177" s="184">
        <v>74.03</v>
      </c>
      <c r="O177" s="185"/>
      <c r="P177" s="718">
        <v>74.03</v>
      </c>
      <c r="Q177" s="719">
        <f t="shared" si="94"/>
        <v>0</v>
      </c>
      <c r="R177" s="211"/>
      <c r="S177" s="211"/>
      <c r="T177" s="211"/>
      <c r="U177" s="211"/>
      <c r="V177" s="820">
        <f t="shared" si="95"/>
        <v>65.412908000000002</v>
      </c>
      <c r="W177" s="821">
        <f t="shared" si="96"/>
        <v>0</v>
      </c>
      <c r="X177" s="821">
        <f t="shared" si="97"/>
        <v>0</v>
      </c>
    </row>
    <row r="178" spans="1:24" s="350" customFormat="1" ht="11.25" customHeight="1">
      <c r="A178" s="179" t="s">
        <v>695</v>
      </c>
      <c r="B178" s="2" t="s">
        <v>426</v>
      </c>
      <c r="C178" s="2" t="s">
        <v>427</v>
      </c>
      <c r="D178" s="180"/>
      <c r="E178" s="181" t="s">
        <v>577</v>
      </c>
      <c r="F178" s="181"/>
      <c r="G178" s="181" t="s">
        <v>294</v>
      </c>
      <c r="H178" s="182" t="s">
        <v>591</v>
      </c>
      <c r="I178" s="182">
        <v>1</v>
      </c>
      <c r="J178" s="182">
        <v>1.42</v>
      </c>
      <c r="K178" s="182">
        <v>1.68</v>
      </c>
      <c r="L178" s="183">
        <f t="shared" si="93"/>
        <v>2.3855999999999997</v>
      </c>
      <c r="M178" s="209" t="s">
        <v>1176</v>
      </c>
      <c r="N178" s="184">
        <v>74.03</v>
      </c>
      <c r="O178" s="185"/>
      <c r="P178" s="718">
        <v>74.03</v>
      </c>
      <c r="Q178" s="719">
        <f t="shared" si="94"/>
        <v>0</v>
      </c>
      <c r="R178" s="211"/>
      <c r="S178" s="211"/>
      <c r="T178" s="211"/>
      <c r="U178" s="211"/>
      <c r="V178" s="820">
        <f t="shared" si="95"/>
        <v>176.60596799999999</v>
      </c>
      <c r="W178" s="821">
        <f t="shared" si="96"/>
        <v>0</v>
      </c>
      <c r="X178" s="821">
        <f t="shared" si="97"/>
        <v>0</v>
      </c>
    </row>
    <row r="179" spans="1:24" s="350" customFormat="1" ht="11.25" customHeight="1">
      <c r="A179" s="179" t="s">
        <v>991</v>
      </c>
      <c r="B179" s="2" t="s">
        <v>426</v>
      </c>
      <c r="C179" s="2" t="s">
        <v>427</v>
      </c>
      <c r="D179" s="180"/>
      <c r="E179" s="181" t="s">
        <v>577</v>
      </c>
      <c r="F179" s="181"/>
      <c r="G179" s="181" t="s">
        <v>294</v>
      </c>
      <c r="H179" s="182" t="s">
        <v>591</v>
      </c>
      <c r="I179" s="182">
        <v>1</v>
      </c>
      <c r="J179" s="182">
        <v>1.23</v>
      </c>
      <c r="K179" s="182">
        <v>2.5</v>
      </c>
      <c r="L179" s="183">
        <f t="shared" si="93"/>
        <v>3.0750000000000002</v>
      </c>
      <c r="M179" s="209" t="s">
        <v>1176</v>
      </c>
      <c r="N179" s="184">
        <v>74.03</v>
      </c>
      <c r="O179" s="185"/>
      <c r="P179" s="718">
        <v>74.03</v>
      </c>
      <c r="Q179" s="719">
        <f t="shared" si="94"/>
        <v>0</v>
      </c>
      <c r="R179" s="211"/>
      <c r="S179" s="211"/>
      <c r="T179" s="211"/>
      <c r="U179" s="211"/>
      <c r="V179" s="820">
        <f t="shared" si="95"/>
        <v>227.64225000000002</v>
      </c>
      <c r="W179" s="821">
        <f t="shared" si="96"/>
        <v>0</v>
      </c>
      <c r="X179" s="821">
        <f t="shared" si="97"/>
        <v>0</v>
      </c>
    </row>
    <row r="180" spans="1:24" s="350" customFormat="1" ht="11.25" customHeight="1">
      <c r="A180" s="179" t="s">
        <v>992</v>
      </c>
      <c r="B180" s="2" t="s">
        <v>426</v>
      </c>
      <c r="C180" s="2" t="s">
        <v>427</v>
      </c>
      <c r="D180" s="180"/>
      <c r="E180" s="181" t="s">
        <v>577</v>
      </c>
      <c r="F180" s="181"/>
      <c r="G180" s="181" t="s">
        <v>294</v>
      </c>
      <c r="H180" s="182" t="s">
        <v>591</v>
      </c>
      <c r="I180" s="182">
        <v>1</v>
      </c>
      <c r="J180" s="182">
        <v>1.01</v>
      </c>
      <c r="K180" s="182">
        <v>1.59</v>
      </c>
      <c r="L180" s="183">
        <f t="shared" si="93"/>
        <v>1.6059000000000001</v>
      </c>
      <c r="M180" s="209" t="s">
        <v>1176</v>
      </c>
      <c r="N180" s="184">
        <v>74.03</v>
      </c>
      <c r="O180" s="185"/>
      <c r="P180" s="718">
        <v>74.03</v>
      </c>
      <c r="Q180" s="719">
        <f t="shared" si="94"/>
        <v>0</v>
      </c>
      <c r="R180" s="211"/>
      <c r="S180" s="211"/>
      <c r="T180" s="211"/>
      <c r="U180" s="211"/>
      <c r="V180" s="820">
        <f t="shared" si="95"/>
        <v>118.88477700000001</v>
      </c>
      <c r="W180" s="821">
        <f t="shared" si="96"/>
        <v>0</v>
      </c>
      <c r="X180" s="821">
        <f t="shared" si="97"/>
        <v>0</v>
      </c>
    </row>
    <row r="181" spans="1:24" s="350" customFormat="1" ht="11.25" customHeight="1">
      <c r="A181" s="179" t="s">
        <v>993</v>
      </c>
      <c r="B181" s="2" t="s">
        <v>426</v>
      </c>
      <c r="C181" s="2" t="s">
        <v>427</v>
      </c>
      <c r="D181" s="180"/>
      <c r="E181" s="181" t="s">
        <v>577</v>
      </c>
      <c r="F181" s="181"/>
      <c r="G181" s="181" t="s">
        <v>294</v>
      </c>
      <c r="H181" s="182" t="s">
        <v>591</v>
      </c>
      <c r="I181" s="182">
        <v>1</v>
      </c>
      <c r="J181" s="182">
        <v>4.4000000000000004</v>
      </c>
      <c r="K181" s="182">
        <v>1.24</v>
      </c>
      <c r="L181" s="183">
        <f t="shared" si="93"/>
        <v>5.4560000000000004</v>
      </c>
      <c r="M181" s="209" t="s">
        <v>1176</v>
      </c>
      <c r="N181" s="184">
        <v>74.03</v>
      </c>
      <c r="O181" s="185"/>
      <c r="P181" s="718">
        <v>74.03</v>
      </c>
      <c r="Q181" s="719">
        <f t="shared" si="94"/>
        <v>0</v>
      </c>
      <c r="R181" s="211"/>
      <c r="S181" s="211"/>
      <c r="T181" s="211"/>
      <c r="U181" s="211"/>
      <c r="V181" s="820">
        <f t="shared" si="95"/>
        <v>403.90768000000003</v>
      </c>
      <c r="W181" s="821">
        <f t="shared" si="96"/>
        <v>0</v>
      </c>
      <c r="X181" s="821">
        <f t="shared" si="97"/>
        <v>0</v>
      </c>
    </row>
    <row r="182" spans="1:24" s="350" customFormat="1" ht="11.25" customHeight="1">
      <c r="A182" s="179" t="s">
        <v>1034</v>
      </c>
      <c r="B182" s="2" t="s">
        <v>426</v>
      </c>
      <c r="C182" s="2" t="s">
        <v>427</v>
      </c>
      <c r="D182" s="180"/>
      <c r="E182" s="181" t="s">
        <v>577</v>
      </c>
      <c r="F182" s="181"/>
      <c r="G182" s="181" t="s">
        <v>294</v>
      </c>
      <c r="H182" s="182" t="s">
        <v>591</v>
      </c>
      <c r="I182" s="182">
        <v>1</v>
      </c>
      <c r="J182" s="182">
        <v>3.1</v>
      </c>
      <c r="K182" s="182">
        <v>1.1100000000000001</v>
      </c>
      <c r="L182" s="183">
        <f t="shared" si="93"/>
        <v>3.4410000000000003</v>
      </c>
      <c r="M182" s="209" t="s">
        <v>1176</v>
      </c>
      <c r="N182" s="184">
        <v>74.03</v>
      </c>
      <c r="O182" s="185"/>
      <c r="P182" s="718">
        <v>74.03</v>
      </c>
      <c r="Q182" s="719">
        <f t="shared" si="94"/>
        <v>0</v>
      </c>
      <c r="R182" s="211"/>
      <c r="S182" s="211"/>
      <c r="T182" s="211"/>
      <c r="U182" s="211"/>
      <c r="V182" s="820">
        <f t="shared" si="95"/>
        <v>254.73723000000001</v>
      </c>
      <c r="W182" s="821">
        <f t="shared" si="96"/>
        <v>0</v>
      </c>
      <c r="X182" s="821">
        <f t="shared" si="97"/>
        <v>0</v>
      </c>
    </row>
    <row r="183" spans="1:24" s="350" customFormat="1" ht="11.25" customHeight="1">
      <c r="A183" s="179" t="s">
        <v>1035</v>
      </c>
      <c r="B183" s="2" t="s">
        <v>426</v>
      </c>
      <c r="C183" s="2" t="s">
        <v>427</v>
      </c>
      <c r="D183" s="180"/>
      <c r="E183" s="181" t="s">
        <v>577</v>
      </c>
      <c r="F183" s="181"/>
      <c r="G183" s="181" t="s">
        <v>294</v>
      </c>
      <c r="H183" s="182" t="s">
        <v>591</v>
      </c>
      <c r="I183" s="182">
        <v>1</v>
      </c>
      <c r="J183" s="182">
        <v>2.4500000000000002</v>
      </c>
      <c r="K183" s="182">
        <v>1.48</v>
      </c>
      <c r="L183" s="183">
        <f t="shared" si="93"/>
        <v>3.6260000000000003</v>
      </c>
      <c r="M183" s="209" t="s">
        <v>1176</v>
      </c>
      <c r="N183" s="184">
        <v>74.03</v>
      </c>
      <c r="O183" s="185"/>
      <c r="P183" s="718">
        <v>74.03</v>
      </c>
      <c r="Q183" s="719">
        <f t="shared" si="94"/>
        <v>0</v>
      </c>
      <c r="R183" s="211"/>
      <c r="S183" s="211"/>
      <c r="T183" s="211"/>
      <c r="U183" s="211"/>
      <c r="V183" s="820">
        <f t="shared" si="95"/>
        <v>268.43278000000004</v>
      </c>
      <c r="W183" s="821">
        <f t="shared" si="96"/>
        <v>0</v>
      </c>
      <c r="X183" s="821">
        <f t="shared" si="97"/>
        <v>0</v>
      </c>
    </row>
    <row r="184" spans="1:24" s="350" customFormat="1" ht="11.25" customHeight="1">
      <c r="A184" s="179" t="s">
        <v>1036</v>
      </c>
      <c r="B184" s="2" t="s">
        <v>426</v>
      </c>
      <c r="C184" s="2" t="s">
        <v>427</v>
      </c>
      <c r="D184" s="180"/>
      <c r="E184" s="181" t="s">
        <v>577</v>
      </c>
      <c r="F184" s="181"/>
      <c r="G184" s="181" t="s">
        <v>294</v>
      </c>
      <c r="H184" s="182" t="s">
        <v>591</v>
      </c>
      <c r="I184" s="182">
        <v>1</v>
      </c>
      <c r="J184" s="182">
        <v>2.38</v>
      </c>
      <c r="K184" s="182">
        <v>1.48</v>
      </c>
      <c r="L184" s="183">
        <f t="shared" si="93"/>
        <v>3.5223999999999998</v>
      </c>
      <c r="M184" s="209" t="s">
        <v>1176</v>
      </c>
      <c r="N184" s="184">
        <v>74.03</v>
      </c>
      <c r="O184" s="185"/>
      <c r="P184" s="718">
        <v>74.03</v>
      </c>
      <c r="Q184" s="719">
        <f t="shared" si="94"/>
        <v>0</v>
      </c>
      <c r="R184" s="211"/>
      <c r="S184" s="211"/>
      <c r="T184" s="211"/>
      <c r="U184" s="211"/>
      <c r="V184" s="820">
        <f t="shared" si="95"/>
        <v>260.76327199999997</v>
      </c>
      <c r="W184" s="821">
        <f t="shared" si="96"/>
        <v>0</v>
      </c>
      <c r="X184" s="821">
        <f t="shared" si="97"/>
        <v>0</v>
      </c>
    </row>
    <row r="185" spans="1:24" s="350" customFormat="1" ht="11.25" customHeight="1">
      <c r="A185" s="179" t="s">
        <v>1037</v>
      </c>
      <c r="B185" s="2" t="s">
        <v>426</v>
      </c>
      <c r="C185" s="2" t="s">
        <v>427</v>
      </c>
      <c r="D185" s="180"/>
      <c r="E185" s="181" t="s">
        <v>577</v>
      </c>
      <c r="F185" s="181"/>
      <c r="G185" s="181" t="s">
        <v>294</v>
      </c>
      <c r="H185" s="182" t="s">
        <v>591</v>
      </c>
      <c r="I185" s="182">
        <v>1</v>
      </c>
      <c r="J185" s="182">
        <v>2.1800000000000002</v>
      </c>
      <c r="K185" s="182">
        <v>1.3</v>
      </c>
      <c r="L185" s="183">
        <f t="shared" si="93"/>
        <v>2.8340000000000005</v>
      </c>
      <c r="M185" s="209" t="s">
        <v>1176</v>
      </c>
      <c r="N185" s="184">
        <v>74.03</v>
      </c>
      <c r="O185" s="185"/>
      <c r="P185" s="718">
        <v>74.03</v>
      </c>
      <c r="Q185" s="719">
        <f t="shared" si="94"/>
        <v>0</v>
      </c>
      <c r="R185" s="211"/>
      <c r="S185" s="211"/>
      <c r="T185" s="211"/>
      <c r="U185" s="211"/>
      <c r="V185" s="820">
        <f t="shared" si="95"/>
        <v>209.80102000000005</v>
      </c>
      <c r="W185" s="821">
        <f t="shared" si="96"/>
        <v>0</v>
      </c>
      <c r="X185" s="821">
        <f t="shared" si="97"/>
        <v>0</v>
      </c>
    </row>
    <row r="186" spans="1:24" s="350" customFormat="1" ht="11.25" customHeight="1">
      <c r="A186" s="179" t="s">
        <v>1038</v>
      </c>
      <c r="B186" s="2" t="s">
        <v>426</v>
      </c>
      <c r="C186" s="2" t="s">
        <v>427</v>
      </c>
      <c r="D186" s="180"/>
      <c r="E186" s="181" t="s">
        <v>577</v>
      </c>
      <c r="F186" s="181"/>
      <c r="G186" s="181" t="s">
        <v>294</v>
      </c>
      <c r="H186" s="182" t="s">
        <v>591</v>
      </c>
      <c r="I186" s="182">
        <v>1</v>
      </c>
      <c r="J186" s="182">
        <v>2.2000000000000002</v>
      </c>
      <c r="K186" s="182">
        <v>1.3</v>
      </c>
      <c r="L186" s="183">
        <f t="shared" si="93"/>
        <v>2.8600000000000003</v>
      </c>
      <c r="M186" s="209" t="s">
        <v>1176</v>
      </c>
      <c r="N186" s="184">
        <v>74.03</v>
      </c>
      <c r="O186" s="185"/>
      <c r="P186" s="718">
        <v>74.03</v>
      </c>
      <c r="Q186" s="719">
        <f t="shared" si="94"/>
        <v>0</v>
      </c>
      <c r="R186" s="211"/>
      <c r="S186" s="211"/>
      <c r="T186" s="211"/>
      <c r="U186" s="211"/>
      <c r="V186" s="820">
        <f t="shared" si="95"/>
        <v>211.72580000000002</v>
      </c>
      <c r="W186" s="821">
        <f t="shared" si="96"/>
        <v>0</v>
      </c>
      <c r="X186" s="821">
        <f t="shared" si="97"/>
        <v>0</v>
      </c>
    </row>
    <row r="187" spans="1:24" s="350" customFormat="1" ht="11.25" customHeight="1">
      <c r="A187" s="179" t="s">
        <v>1039</v>
      </c>
      <c r="B187" s="2" t="s">
        <v>426</v>
      </c>
      <c r="C187" s="2" t="s">
        <v>427</v>
      </c>
      <c r="D187" s="180"/>
      <c r="E187" s="181" t="s">
        <v>577</v>
      </c>
      <c r="F187" s="181"/>
      <c r="G187" s="181" t="s">
        <v>294</v>
      </c>
      <c r="H187" s="182" t="s">
        <v>591</v>
      </c>
      <c r="I187" s="182">
        <v>1</v>
      </c>
      <c r="J187" s="182">
        <v>2.71</v>
      </c>
      <c r="K187" s="182">
        <v>1.1499999999999999</v>
      </c>
      <c r="L187" s="183">
        <f t="shared" si="93"/>
        <v>3.1164999999999998</v>
      </c>
      <c r="M187" s="209" t="s">
        <v>1176</v>
      </c>
      <c r="N187" s="184">
        <v>74.03</v>
      </c>
      <c r="O187" s="185"/>
      <c r="P187" s="718">
        <v>74.03</v>
      </c>
      <c r="Q187" s="719">
        <f t="shared" si="94"/>
        <v>0</v>
      </c>
      <c r="R187" s="211"/>
      <c r="S187" s="211"/>
      <c r="T187" s="211"/>
      <c r="U187" s="211"/>
      <c r="V187" s="820">
        <f t="shared" si="95"/>
        <v>230.714495</v>
      </c>
      <c r="W187" s="821">
        <f t="shared" si="96"/>
        <v>0</v>
      </c>
      <c r="X187" s="821">
        <f t="shared" si="97"/>
        <v>0</v>
      </c>
    </row>
    <row r="188" spans="1:24" s="350" customFormat="1" ht="11.25" customHeight="1">
      <c r="A188" s="179" t="s">
        <v>1040</v>
      </c>
      <c r="B188" s="2" t="s">
        <v>426</v>
      </c>
      <c r="C188" s="2" t="s">
        <v>427</v>
      </c>
      <c r="D188" s="180"/>
      <c r="E188" s="181" t="s">
        <v>577</v>
      </c>
      <c r="F188" s="181"/>
      <c r="G188" s="181" t="s">
        <v>294</v>
      </c>
      <c r="H188" s="182" t="s">
        <v>591</v>
      </c>
      <c r="I188" s="182">
        <v>1</v>
      </c>
      <c r="J188" s="182">
        <v>3.11</v>
      </c>
      <c r="K188" s="182">
        <v>1.5</v>
      </c>
      <c r="L188" s="183">
        <f t="shared" si="93"/>
        <v>4.665</v>
      </c>
      <c r="M188" s="209" t="s">
        <v>1176</v>
      </c>
      <c r="N188" s="184">
        <v>74.03</v>
      </c>
      <c r="O188" s="185"/>
      <c r="P188" s="718">
        <v>74.03</v>
      </c>
      <c r="Q188" s="719">
        <f t="shared" si="94"/>
        <v>0</v>
      </c>
      <c r="R188" s="211"/>
      <c r="S188" s="211"/>
      <c r="T188" s="211"/>
      <c r="U188" s="211"/>
      <c r="V188" s="820">
        <f t="shared" si="95"/>
        <v>345.34995000000004</v>
      </c>
      <c r="W188" s="821">
        <f t="shared" si="96"/>
        <v>0</v>
      </c>
      <c r="X188" s="821">
        <f t="shared" si="97"/>
        <v>0</v>
      </c>
    </row>
    <row r="189" spans="1:24" s="350" customFormat="1" ht="11.25" customHeight="1">
      <c r="A189" s="179" t="s">
        <v>1041</v>
      </c>
      <c r="B189" s="2" t="s">
        <v>426</v>
      </c>
      <c r="C189" s="2" t="s">
        <v>428</v>
      </c>
      <c r="D189" s="180"/>
      <c r="E189" s="181" t="s">
        <v>577</v>
      </c>
      <c r="F189" s="181"/>
      <c r="G189" s="181" t="s">
        <v>294</v>
      </c>
      <c r="H189" s="182" t="s">
        <v>591</v>
      </c>
      <c r="I189" s="182">
        <v>3</v>
      </c>
      <c r="J189" s="182">
        <v>0.44</v>
      </c>
      <c r="K189" s="182">
        <v>0.37</v>
      </c>
      <c r="L189" s="183">
        <f t="shared" si="93"/>
        <v>0.4884</v>
      </c>
      <c r="M189" s="209" t="s">
        <v>1176</v>
      </c>
      <c r="N189" s="184">
        <v>74.03</v>
      </c>
      <c r="O189" s="185"/>
      <c r="P189" s="718">
        <v>74.03</v>
      </c>
      <c r="Q189" s="719">
        <f t="shared" si="94"/>
        <v>0</v>
      </c>
      <c r="R189" s="211"/>
      <c r="S189" s="211"/>
      <c r="T189" s="211"/>
      <c r="U189" s="211"/>
      <c r="V189" s="820">
        <f t="shared" si="95"/>
        <v>36.156252000000002</v>
      </c>
      <c r="W189" s="821">
        <f t="shared" si="96"/>
        <v>0</v>
      </c>
      <c r="X189" s="821">
        <f t="shared" si="97"/>
        <v>0</v>
      </c>
    </row>
    <row r="190" spans="1:24" s="350" customFormat="1" ht="11.25" customHeight="1">
      <c r="A190" s="179" t="s">
        <v>1042</v>
      </c>
      <c r="B190" s="2" t="s">
        <v>426</v>
      </c>
      <c r="C190" s="2" t="s">
        <v>428</v>
      </c>
      <c r="D190" s="180"/>
      <c r="E190" s="181" t="s">
        <v>577</v>
      </c>
      <c r="F190" s="181"/>
      <c r="G190" s="181" t="s">
        <v>294</v>
      </c>
      <c r="H190" s="182" t="s">
        <v>591</v>
      </c>
      <c r="I190" s="182">
        <v>3</v>
      </c>
      <c r="J190" s="182">
        <v>0.5</v>
      </c>
      <c r="K190" s="182">
        <v>0.37</v>
      </c>
      <c r="L190" s="183">
        <f t="shared" si="93"/>
        <v>0.55499999999999994</v>
      </c>
      <c r="M190" s="209" t="s">
        <v>1176</v>
      </c>
      <c r="N190" s="184">
        <v>74.03</v>
      </c>
      <c r="O190" s="185"/>
      <c r="P190" s="718">
        <v>74.03</v>
      </c>
      <c r="Q190" s="719">
        <f t="shared" si="94"/>
        <v>0</v>
      </c>
      <c r="R190" s="211"/>
      <c r="S190" s="211"/>
      <c r="T190" s="211"/>
      <c r="U190" s="211"/>
      <c r="V190" s="820">
        <f t="shared" si="95"/>
        <v>41.086649999999999</v>
      </c>
      <c r="W190" s="821">
        <f t="shared" si="96"/>
        <v>0</v>
      </c>
      <c r="X190" s="821">
        <f t="shared" si="97"/>
        <v>0</v>
      </c>
    </row>
    <row r="191" spans="1:24" s="350" customFormat="1" ht="11.25" customHeight="1">
      <c r="A191" s="179" t="s">
        <v>1043</v>
      </c>
      <c r="B191" s="2" t="s">
        <v>426</v>
      </c>
      <c r="C191" s="2" t="s">
        <v>428</v>
      </c>
      <c r="D191" s="180"/>
      <c r="E191" s="181" t="s">
        <v>577</v>
      </c>
      <c r="F191" s="181"/>
      <c r="G191" s="181" t="s">
        <v>294</v>
      </c>
      <c r="H191" s="182" t="s">
        <v>591</v>
      </c>
      <c r="I191" s="182">
        <v>3</v>
      </c>
      <c r="J191" s="182">
        <v>0.4</v>
      </c>
      <c r="K191" s="182">
        <v>0.35</v>
      </c>
      <c r="L191" s="183">
        <f t="shared" si="93"/>
        <v>0.42000000000000004</v>
      </c>
      <c r="M191" s="209" t="s">
        <v>1176</v>
      </c>
      <c r="N191" s="184">
        <v>74.03</v>
      </c>
      <c r="O191" s="185"/>
      <c r="P191" s="718">
        <v>74.03</v>
      </c>
      <c r="Q191" s="719">
        <f t="shared" si="94"/>
        <v>0</v>
      </c>
      <c r="R191" s="211"/>
      <c r="S191" s="211"/>
      <c r="T191" s="211"/>
      <c r="U191" s="211"/>
      <c r="V191" s="820">
        <f t="shared" si="95"/>
        <v>31.092600000000004</v>
      </c>
      <c r="W191" s="821">
        <f t="shared" si="96"/>
        <v>0</v>
      </c>
      <c r="X191" s="821">
        <f t="shared" si="97"/>
        <v>0</v>
      </c>
    </row>
    <row r="192" spans="1:24" s="350" customFormat="1" ht="11.25" customHeight="1">
      <c r="A192" s="179" t="s">
        <v>1044</v>
      </c>
      <c r="B192" s="2" t="s">
        <v>426</v>
      </c>
      <c r="C192" s="2" t="s">
        <v>428</v>
      </c>
      <c r="D192" s="180"/>
      <c r="E192" s="181" t="s">
        <v>577</v>
      </c>
      <c r="F192" s="181"/>
      <c r="G192" s="181" t="s">
        <v>294</v>
      </c>
      <c r="H192" s="182" t="s">
        <v>591</v>
      </c>
      <c r="I192" s="182">
        <v>3</v>
      </c>
      <c r="J192" s="182">
        <v>0.57999999999999996</v>
      </c>
      <c r="K192" s="182">
        <v>0.46</v>
      </c>
      <c r="L192" s="183">
        <f t="shared" si="93"/>
        <v>0.80039999999999989</v>
      </c>
      <c r="M192" s="209" t="s">
        <v>1176</v>
      </c>
      <c r="N192" s="184">
        <v>74.03</v>
      </c>
      <c r="O192" s="185"/>
      <c r="P192" s="718">
        <v>74.03</v>
      </c>
      <c r="Q192" s="719">
        <f t="shared" si="94"/>
        <v>0</v>
      </c>
      <c r="R192" s="211"/>
      <c r="S192" s="211"/>
      <c r="T192" s="211"/>
      <c r="U192" s="211"/>
      <c r="V192" s="820">
        <f t="shared" si="95"/>
        <v>59.25361199999999</v>
      </c>
      <c r="W192" s="821">
        <f t="shared" si="96"/>
        <v>0</v>
      </c>
      <c r="X192" s="821">
        <f t="shared" si="97"/>
        <v>0</v>
      </c>
    </row>
    <row r="193" spans="1:24" s="350" customFormat="1" ht="11.25" customHeight="1">
      <c r="A193" s="179" t="s">
        <v>1045</v>
      </c>
      <c r="B193" s="2" t="s">
        <v>426</v>
      </c>
      <c r="C193" s="2" t="s">
        <v>428</v>
      </c>
      <c r="D193" s="180"/>
      <c r="E193" s="181" t="s">
        <v>577</v>
      </c>
      <c r="F193" s="181"/>
      <c r="G193" s="181" t="s">
        <v>294</v>
      </c>
      <c r="H193" s="182" t="s">
        <v>591</v>
      </c>
      <c r="I193" s="182">
        <v>1</v>
      </c>
      <c r="J193" s="182">
        <v>0.4</v>
      </c>
      <c r="K193" s="182">
        <v>0.4</v>
      </c>
      <c r="L193" s="183">
        <f t="shared" si="93"/>
        <v>0.16000000000000003</v>
      </c>
      <c r="M193" s="209" t="s">
        <v>1176</v>
      </c>
      <c r="N193" s="184">
        <v>74.03</v>
      </c>
      <c r="O193" s="185"/>
      <c r="P193" s="718">
        <v>74.03</v>
      </c>
      <c r="Q193" s="719">
        <f t="shared" si="94"/>
        <v>0</v>
      </c>
      <c r="R193" s="211"/>
      <c r="S193" s="211"/>
      <c r="T193" s="211"/>
      <c r="U193" s="211"/>
      <c r="V193" s="820">
        <f t="shared" si="95"/>
        <v>11.844800000000003</v>
      </c>
      <c r="W193" s="821">
        <f t="shared" si="96"/>
        <v>0</v>
      </c>
      <c r="X193" s="821">
        <f t="shared" si="97"/>
        <v>0</v>
      </c>
    </row>
    <row r="194" spans="1:24" s="350" customFormat="1" ht="11.25" customHeight="1">
      <c r="A194" s="227" t="s">
        <v>72</v>
      </c>
      <c r="B194" s="213" t="s">
        <v>548</v>
      </c>
      <c r="C194" s="213"/>
      <c r="D194" s="214"/>
      <c r="E194" s="214"/>
      <c r="F194" s="214"/>
      <c r="G194" s="214"/>
      <c r="H194" s="214"/>
      <c r="I194" s="214"/>
      <c r="J194" s="215"/>
      <c r="K194" s="215"/>
      <c r="L194" s="216">
        <f>SUM(L174:L193)</f>
        <v>63.1646</v>
      </c>
      <c r="M194" s="218"/>
      <c r="N194" s="218"/>
      <c r="O194" s="218"/>
      <c r="P194" s="218"/>
      <c r="Q194" s="218"/>
      <c r="R194" s="218"/>
      <c r="S194" s="218"/>
      <c r="T194" s="218"/>
      <c r="U194" s="218"/>
      <c r="V194" s="842">
        <f>SUM(V174:V193)</f>
        <v>4676.0753380000006</v>
      </c>
      <c r="W194" s="842">
        <f>SUM(W174:W193)</f>
        <v>0</v>
      </c>
      <c r="X194" s="842">
        <f>SUM(X174:X193)</f>
        <v>0</v>
      </c>
    </row>
    <row r="195" spans="1:24" s="350" customFormat="1" ht="11.25" customHeight="1">
      <c r="A195" s="219"/>
      <c r="B195" s="220" t="s">
        <v>425</v>
      </c>
      <c r="C195" s="221"/>
      <c r="D195" s="222"/>
      <c r="E195" s="223"/>
      <c r="F195" s="224"/>
      <c r="G195" s="225"/>
      <c r="H195" s="222"/>
      <c r="I195" s="222"/>
      <c r="J195" s="222"/>
      <c r="K195" s="222"/>
      <c r="L195" s="222"/>
      <c r="M195" s="222"/>
      <c r="N195" s="222"/>
      <c r="O195" s="224"/>
      <c r="P195" s="222"/>
      <c r="Q195" s="222"/>
      <c r="R195" s="222"/>
      <c r="S195" s="222"/>
      <c r="T195" s="222"/>
      <c r="U195" s="222"/>
      <c r="V195" s="222"/>
      <c r="W195" s="222"/>
      <c r="X195" s="226"/>
    </row>
    <row r="196" spans="1:24" s="350" customFormat="1" ht="11.25" customHeight="1">
      <c r="A196" s="179" t="s">
        <v>696</v>
      </c>
      <c r="B196" s="2" t="s">
        <v>426</v>
      </c>
      <c r="C196" s="2" t="s">
        <v>429</v>
      </c>
      <c r="D196" s="180"/>
      <c r="E196" s="181" t="s">
        <v>577</v>
      </c>
      <c r="F196" s="181"/>
      <c r="G196" s="181" t="s">
        <v>294</v>
      </c>
      <c r="H196" s="182" t="s">
        <v>591</v>
      </c>
      <c r="I196" s="182">
        <v>1</v>
      </c>
      <c r="J196" s="182">
        <v>1.1299999999999999</v>
      </c>
      <c r="K196" s="182">
        <v>2.4300000000000002</v>
      </c>
      <c r="L196" s="183">
        <f t="shared" ref="L196:L243" si="98">I196*J196*K196</f>
        <v>2.7458999999999998</v>
      </c>
      <c r="M196" s="209" t="s">
        <v>1176</v>
      </c>
      <c r="N196" s="184">
        <v>74.03</v>
      </c>
      <c r="O196" s="185"/>
      <c r="P196" s="718">
        <v>74.03</v>
      </c>
      <c r="Q196" s="719">
        <f t="shared" ref="Q196:Q226" si="99">IF(O196&gt;0,LVS_1.1_UR_MOSA*L196/O196,0)</f>
        <v>0</v>
      </c>
      <c r="R196" s="211"/>
      <c r="S196" s="211"/>
      <c r="T196" s="211"/>
      <c r="U196" s="211"/>
      <c r="V196" s="820">
        <f t="shared" ref="V196:V226" si="100">L196*N196</f>
        <v>203.278977</v>
      </c>
      <c r="W196" s="821">
        <f t="shared" ref="W196:W226" si="101">IFERROR(V196/O196,0)</f>
        <v>0</v>
      </c>
      <c r="X196" s="821">
        <f t="shared" ref="X196:X226" si="102">IFERROR(ROUND(P196*Q196+R196*S196+T196*U196,2),0)</f>
        <v>0</v>
      </c>
    </row>
    <row r="197" spans="1:24" s="350" customFormat="1" ht="11.25" customHeight="1">
      <c r="A197" s="179" t="s">
        <v>697</v>
      </c>
      <c r="B197" s="2" t="s">
        <v>426</v>
      </c>
      <c r="C197" s="2" t="s">
        <v>429</v>
      </c>
      <c r="D197" s="180"/>
      <c r="E197" s="181" t="s">
        <v>577</v>
      </c>
      <c r="F197" s="181"/>
      <c r="G197" s="181" t="s">
        <v>294</v>
      </c>
      <c r="H197" s="182" t="s">
        <v>591</v>
      </c>
      <c r="I197" s="182">
        <v>1</v>
      </c>
      <c r="J197" s="182">
        <v>1.56</v>
      </c>
      <c r="K197" s="182">
        <v>2.4300000000000002</v>
      </c>
      <c r="L197" s="183">
        <f t="shared" si="98"/>
        <v>3.7908000000000004</v>
      </c>
      <c r="M197" s="209" t="s">
        <v>1176</v>
      </c>
      <c r="N197" s="184">
        <v>74.03</v>
      </c>
      <c r="O197" s="185"/>
      <c r="P197" s="718">
        <v>74.03</v>
      </c>
      <c r="Q197" s="719">
        <f t="shared" si="99"/>
        <v>0</v>
      </c>
      <c r="R197" s="211"/>
      <c r="S197" s="211"/>
      <c r="T197" s="211"/>
      <c r="U197" s="211"/>
      <c r="V197" s="820">
        <f t="shared" si="100"/>
        <v>280.63292400000006</v>
      </c>
      <c r="W197" s="821">
        <f t="shared" si="101"/>
        <v>0</v>
      </c>
      <c r="X197" s="821">
        <f t="shared" si="102"/>
        <v>0</v>
      </c>
    </row>
    <row r="198" spans="1:24" s="350" customFormat="1" ht="11.25" customHeight="1">
      <c r="A198" s="179" t="s">
        <v>1046</v>
      </c>
      <c r="B198" s="2" t="s">
        <v>426</v>
      </c>
      <c r="C198" s="2" t="s">
        <v>430</v>
      </c>
      <c r="D198" s="180"/>
      <c r="E198" s="181" t="s">
        <v>577</v>
      </c>
      <c r="F198" s="181"/>
      <c r="G198" s="181" t="s">
        <v>294</v>
      </c>
      <c r="H198" s="182" t="s">
        <v>591</v>
      </c>
      <c r="I198" s="182">
        <v>1</v>
      </c>
      <c r="J198" s="182">
        <v>1.48</v>
      </c>
      <c r="K198" s="182">
        <v>1.68</v>
      </c>
      <c r="L198" s="183">
        <f t="shared" si="98"/>
        <v>2.4863999999999997</v>
      </c>
      <c r="M198" s="209" t="s">
        <v>1176</v>
      </c>
      <c r="N198" s="184">
        <v>74.03</v>
      </c>
      <c r="O198" s="185"/>
      <c r="P198" s="718">
        <v>74.03</v>
      </c>
      <c r="Q198" s="719">
        <f t="shared" si="99"/>
        <v>0</v>
      </c>
      <c r="R198" s="211"/>
      <c r="S198" s="211"/>
      <c r="T198" s="211"/>
      <c r="U198" s="211"/>
      <c r="V198" s="820">
        <f t="shared" si="100"/>
        <v>184.06819199999998</v>
      </c>
      <c r="W198" s="821">
        <f t="shared" si="101"/>
        <v>0</v>
      </c>
      <c r="X198" s="821">
        <f t="shared" si="102"/>
        <v>0</v>
      </c>
    </row>
    <row r="199" spans="1:24" s="350" customFormat="1" ht="11.25" customHeight="1">
      <c r="A199" s="179" t="s">
        <v>1047</v>
      </c>
      <c r="B199" s="2" t="s">
        <v>426</v>
      </c>
      <c r="C199" s="2" t="s">
        <v>430</v>
      </c>
      <c r="D199" s="180"/>
      <c r="E199" s="181" t="s">
        <v>577</v>
      </c>
      <c r="F199" s="181"/>
      <c r="G199" s="181" t="s">
        <v>294</v>
      </c>
      <c r="H199" s="182" t="s">
        <v>591</v>
      </c>
      <c r="I199" s="182">
        <v>1</v>
      </c>
      <c r="J199" s="182">
        <v>1.87</v>
      </c>
      <c r="K199" s="182">
        <v>1.68</v>
      </c>
      <c r="L199" s="183">
        <f t="shared" si="98"/>
        <v>3.1415999999999999</v>
      </c>
      <c r="M199" s="209" t="s">
        <v>1176</v>
      </c>
      <c r="N199" s="184">
        <v>74.03</v>
      </c>
      <c r="O199" s="185"/>
      <c r="P199" s="718">
        <v>74.03</v>
      </c>
      <c r="Q199" s="719">
        <f t="shared" si="99"/>
        <v>0</v>
      </c>
      <c r="R199" s="211"/>
      <c r="S199" s="211"/>
      <c r="T199" s="211"/>
      <c r="U199" s="211"/>
      <c r="V199" s="820">
        <f t="shared" si="100"/>
        <v>232.57264799999999</v>
      </c>
      <c r="W199" s="821">
        <f t="shared" si="101"/>
        <v>0</v>
      </c>
      <c r="X199" s="821">
        <f t="shared" si="102"/>
        <v>0</v>
      </c>
    </row>
    <row r="200" spans="1:24" s="350" customFormat="1" ht="11.25" customHeight="1">
      <c r="A200" s="179" t="s">
        <v>1048</v>
      </c>
      <c r="B200" s="2" t="s">
        <v>426</v>
      </c>
      <c r="C200" s="2" t="s">
        <v>431</v>
      </c>
      <c r="D200" s="180"/>
      <c r="E200" s="181" t="s">
        <v>577</v>
      </c>
      <c r="F200" s="181"/>
      <c r="G200" s="181" t="s">
        <v>294</v>
      </c>
      <c r="H200" s="182" t="s">
        <v>591</v>
      </c>
      <c r="I200" s="182">
        <v>1</v>
      </c>
      <c r="J200" s="182">
        <v>1.88</v>
      </c>
      <c r="K200" s="182">
        <v>1.7</v>
      </c>
      <c r="L200" s="183">
        <f t="shared" si="98"/>
        <v>3.1959999999999997</v>
      </c>
      <c r="M200" s="209" t="s">
        <v>1176</v>
      </c>
      <c r="N200" s="184">
        <v>74.03</v>
      </c>
      <c r="O200" s="185"/>
      <c r="P200" s="718">
        <v>74.03</v>
      </c>
      <c r="Q200" s="719">
        <f t="shared" si="99"/>
        <v>0</v>
      </c>
      <c r="R200" s="211"/>
      <c r="S200" s="211"/>
      <c r="T200" s="211"/>
      <c r="U200" s="211"/>
      <c r="V200" s="820">
        <f t="shared" si="100"/>
        <v>236.59987999999998</v>
      </c>
      <c r="W200" s="821">
        <f t="shared" si="101"/>
        <v>0</v>
      </c>
      <c r="X200" s="821">
        <f t="shared" si="102"/>
        <v>0</v>
      </c>
    </row>
    <row r="201" spans="1:24" s="350" customFormat="1" ht="11.25" customHeight="1">
      <c r="A201" s="179" t="s">
        <v>1049</v>
      </c>
      <c r="B201" s="2" t="s">
        <v>426</v>
      </c>
      <c r="C201" s="2" t="s">
        <v>431</v>
      </c>
      <c r="D201" s="180"/>
      <c r="E201" s="181" t="s">
        <v>577</v>
      </c>
      <c r="F201" s="181"/>
      <c r="G201" s="181" t="s">
        <v>294</v>
      </c>
      <c r="H201" s="182" t="s">
        <v>591</v>
      </c>
      <c r="I201" s="182">
        <v>1</v>
      </c>
      <c r="J201" s="182">
        <v>1.47</v>
      </c>
      <c r="K201" s="182">
        <v>1.7</v>
      </c>
      <c r="L201" s="183">
        <f t="shared" si="98"/>
        <v>2.4990000000000001</v>
      </c>
      <c r="M201" s="209" t="s">
        <v>1176</v>
      </c>
      <c r="N201" s="184">
        <v>74.03</v>
      </c>
      <c r="O201" s="185"/>
      <c r="P201" s="718">
        <v>74.03</v>
      </c>
      <c r="Q201" s="719">
        <f t="shared" si="99"/>
        <v>0</v>
      </c>
      <c r="R201" s="211"/>
      <c r="S201" s="211"/>
      <c r="T201" s="211"/>
      <c r="U201" s="211"/>
      <c r="V201" s="820">
        <f t="shared" si="100"/>
        <v>185.00097000000002</v>
      </c>
      <c r="W201" s="821">
        <f t="shared" si="101"/>
        <v>0</v>
      </c>
      <c r="X201" s="821">
        <f t="shared" si="102"/>
        <v>0</v>
      </c>
    </row>
    <row r="202" spans="1:24" s="350" customFormat="1" ht="11.25" customHeight="1">
      <c r="A202" s="179" t="s">
        <v>1050</v>
      </c>
      <c r="B202" s="2" t="s">
        <v>426</v>
      </c>
      <c r="C202" s="2" t="s">
        <v>431</v>
      </c>
      <c r="D202" s="180"/>
      <c r="E202" s="181" t="s">
        <v>577</v>
      </c>
      <c r="F202" s="181"/>
      <c r="G202" s="181" t="s">
        <v>294</v>
      </c>
      <c r="H202" s="182" t="s">
        <v>591</v>
      </c>
      <c r="I202" s="182">
        <v>1</v>
      </c>
      <c r="J202" s="182">
        <v>4.88</v>
      </c>
      <c r="K202" s="182">
        <v>2.04</v>
      </c>
      <c r="L202" s="183">
        <f t="shared" si="98"/>
        <v>9.9551999999999996</v>
      </c>
      <c r="M202" s="209" t="s">
        <v>1176</v>
      </c>
      <c r="N202" s="184">
        <v>74.03</v>
      </c>
      <c r="O202" s="185"/>
      <c r="P202" s="718">
        <v>74.03</v>
      </c>
      <c r="Q202" s="719">
        <f t="shared" si="99"/>
        <v>0</v>
      </c>
      <c r="R202" s="211"/>
      <c r="S202" s="211"/>
      <c r="T202" s="211"/>
      <c r="U202" s="211"/>
      <c r="V202" s="820">
        <f t="shared" si="100"/>
        <v>736.98345599999993</v>
      </c>
      <c r="W202" s="821">
        <f t="shared" si="101"/>
        <v>0</v>
      </c>
      <c r="X202" s="821">
        <f t="shared" si="102"/>
        <v>0</v>
      </c>
    </row>
    <row r="203" spans="1:24" s="350" customFormat="1" ht="11.25" customHeight="1">
      <c r="A203" s="179" t="s">
        <v>1051</v>
      </c>
      <c r="B203" s="2" t="s">
        <v>426</v>
      </c>
      <c r="C203" s="2" t="s">
        <v>432</v>
      </c>
      <c r="D203" s="180"/>
      <c r="E203" s="181" t="s">
        <v>577</v>
      </c>
      <c r="F203" s="181"/>
      <c r="G203" s="181" t="s">
        <v>294</v>
      </c>
      <c r="H203" s="182" t="s">
        <v>591</v>
      </c>
      <c r="I203" s="182">
        <v>1</v>
      </c>
      <c r="J203" s="182">
        <v>1.35</v>
      </c>
      <c r="K203" s="182">
        <v>0.95</v>
      </c>
      <c r="L203" s="183">
        <f t="shared" si="98"/>
        <v>1.2825</v>
      </c>
      <c r="M203" s="209" t="s">
        <v>1176</v>
      </c>
      <c r="N203" s="184">
        <v>74.03</v>
      </c>
      <c r="O203" s="185"/>
      <c r="P203" s="718">
        <v>74.03</v>
      </c>
      <c r="Q203" s="719">
        <f t="shared" si="99"/>
        <v>0</v>
      </c>
      <c r="R203" s="211"/>
      <c r="S203" s="211"/>
      <c r="T203" s="211"/>
      <c r="U203" s="211"/>
      <c r="V203" s="820">
        <f t="shared" si="100"/>
        <v>94.943475000000007</v>
      </c>
      <c r="W203" s="821">
        <f t="shared" si="101"/>
        <v>0</v>
      </c>
      <c r="X203" s="821">
        <f t="shared" si="102"/>
        <v>0</v>
      </c>
    </row>
    <row r="204" spans="1:24" s="350" customFormat="1" ht="11.25" customHeight="1">
      <c r="A204" s="179" t="s">
        <v>1052</v>
      </c>
      <c r="B204" s="2" t="s">
        <v>426</v>
      </c>
      <c r="C204" s="2" t="s">
        <v>433</v>
      </c>
      <c r="D204" s="180"/>
      <c r="E204" s="181" t="s">
        <v>577</v>
      </c>
      <c r="F204" s="181"/>
      <c r="G204" s="181" t="s">
        <v>294</v>
      </c>
      <c r="H204" s="182" t="s">
        <v>591</v>
      </c>
      <c r="I204" s="182">
        <v>1</v>
      </c>
      <c r="J204" s="182">
        <v>1.99</v>
      </c>
      <c r="K204" s="182">
        <v>1.86</v>
      </c>
      <c r="L204" s="183">
        <f t="shared" si="98"/>
        <v>3.7014</v>
      </c>
      <c r="M204" s="209" t="s">
        <v>1176</v>
      </c>
      <c r="N204" s="184">
        <v>74.03</v>
      </c>
      <c r="O204" s="185"/>
      <c r="P204" s="718">
        <v>74.03</v>
      </c>
      <c r="Q204" s="719">
        <f t="shared" si="99"/>
        <v>0</v>
      </c>
      <c r="R204" s="211"/>
      <c r="S204" s="211"/>
      <c r="T204" s="211"/>
      <c r="U204" s="211"/>
      <c r="V204" s="820">
        <f t="shared" si="100"/>
        <v>274.01464199999998</v>
      </c>
      <c r="W204" s="821">
        <f t="shared" si="101"/>
        <v>0</v>
      </c>
      <c r="X204" s="821">
        <f t="shared" si="102"/>
        <v>0</v>
      </c>
    </row>
    <row r="205" spans="1:24" s="350" customFormat="1" ht="11.25" customHeight="1">
      <c r="A205" s="179" t="s">
        <v>1053</v>
      </c>
      <c r="B205" s="2" t="s">
        <v>426</v>
      </c>
      <c r="C205" s="2" t="s">
        <v>433</v>
      </c>
      <c r="D205" s="180" t="s">
        <v>434</v>
      </c>
      <c r="E205" s="181" t="s">
        <v>577</v>
      </c>
      <c r="F205" s="181"/>
      <c r="G205" s="181" t="s">
        <v>294</v>
      </c>
      <c r="H205" s="182" t="s">
        <v>591</v>
      </c>
      <c r="I205" s="182">
        <v>1</v>
      </c>
      <c r="J205" s="182">
        <v>0.4</v>
      </c>
      <c r="K205" s="182">
        <v>0.4</v>
      </c>
      <c r="L205" s="183">
        <f t="shared" si="98"/>
        <v>0.16000000000000003</v>
      </c>
      <c r="M205" s="209" t="s">
        <v>1176</v>
      </c>
      <c r="N205" s="184">
        <v>74.03</v>
      </c>
      <c r="O205" s="185"/>
      <c r="P205" s="718">
        <v>74.03</v>
      </c>
      <c r="Q205" s="719">
        <f t="shared" si="99"/>
        <v>0</v>
      </c>
      <c r="R205" s="211"/>
      <c r="S205" s="211"/>
      <c r="T205" s="211"/>
      <c r="U205" s="211"/>
      <c r="V205" s="820">
        <f t="shared" si="100"/>
        <v>11.844800000000003</v>
      </c>
      <c r="W205" s="821">
        <f t="shared" si="101"/>
        <v>0</v>
      </c>
      <c r="X205" s="821">
        <f t="shared" si="102"/>
        <v>0</v>
      </c>
    </row>
    <row r="206" spans="1:24" s="350" customFormat="1" ht="11.25" customHeight="1">
      <c r="A206" s="179" t="s">
        <v>1054</v>
      </c>
      <c r="B206" s="2" t="s">
        <v>426</v>
      </c>
      <c r="C206" s="2" t="s">
        <v>435</v>
      </c>
      <c r="D206" s="180"/>
      <c r="E206" s="181" t="s">
        <v>577</v>
      </c>
      <c r="F206" s="181"/>
      <c r="G206" s="181" t="s">
        <v>294</v>
      </c>
      <c r="H206" s="182" t="s">
        <v>591</v>
      </c>
      <c r="I206" s="182">
        <v>1</v>
      </c>
      <c r="J206" s="182">
        <v>1.21</v>
      </c>
      <c r="K206" s="182">
        <v>1.53</v>
      </c>
      <c r="L206" s="183">
        <f t="shared" si="98"/>
        <v>1.8512999999999999</v>
      </c>
      <c r="M206" s="209" t="s">
        <v>1176</v>
      </c>
      <c r="N206" s="184">
        <v>74.03</v>
      </c>
      <c r="O206" s="185"/>
      <c r="P206" s="718">
        <v>74.03</v>
      </c>
      <c r="Q206" s="719">
        <f t="shared" si="99"/>
        <v>0</v>
      </c>
      <c r="R206" s="211"/>
      <c r="S206" s="211"/>
      <c r="T206" s="211"/>
      <c r="U206" s="211"/>
      <c r="V206" s="820">
        <f t="shared" si="100"/>
        <v>137.051739</v>
      </c>
      <c r="W206" s="821">
        <f t="shared" si="101"/>
        <v>0</v>
      </c>
      <c r="X206" s="821">
        <f t="shared" si="102"/>
        <v>0</v>
      </c>
    </row>
    <row r="207" spans="1:24" s="350" customFormat="1" ht="11.25" customHeight="1">
      <c r="A207" s="179" t="s">
        <v>1055</v>
      </c>
      <c r="B207" s="2" t="s">
        <v>426</v>
      </c>
      <c r="C207" s="2" t="s">
        <v>435</v>
      </c>
      <c r="D207" s="180"/>
      <c r="E207" s="181" t="s">
        <v>577</v>
      </c>
      <c r="F207" s="181"/>
      <c r="G207" s="181" t="s">
        <v>294</v>
      </c>
      <c r="H207" s="182" t="s">
        <v>591</v>
      </c>
      <c r="I207" s="182">
        <v>1</v>
      </c>
      <c r="J207" s="182">
        <v>2.06</v>
      </c>
      <c r="K207" s="182">
        <v>1.8</v>
      </c>
      <c r="L207" s="183">
        <f t="shared" si="98"/>
        <v>3.7080000000000002</v>
      </c>
      <c r="M207" s="209" t="s">
        <v>1176</v>
      </c>
      <c r="N207" s="184">
        <v>74.03</v>
      </c>
      <c r="O207" s="185"/>
      <c r="P207" s="718">
        <v>74.03</v>
      </c>
      <c r="Q207" s="719">
        <f t="shared" si="99"/>
        <v>0</v>
      </c>
      <c r="R207" s="211"/>
      <c r="S207" s="211"/>
      <c r="T207" s="211"/>
      <c r="U207" s="211"/>
      <c r="V207" s="820">
        <f t="shared" si="100"/>
        <v>274.50324000000001</v>
      </c>
      <c r="W207" s="821">
        <f t="shared" si="101"/>
        <v>0</v>
      </c>
      <c r="X207" s="821">
        <f t="shared" si="102"/>
        <v>0</v>
      </c>
    </row>
    <row r="208" spans="1:24" s="350" customFormat="1" ht="11.25" customHeight="1">
      <c r="A208" s="179" t="s">
        <v>1056</v>
      </c>
      <c r="B208" s="2" t="s">
        <v>426</v>
      </c>
      <c r="C208" s="2" t="s">
        <v>435</v>
      </c>
      <c r="D208" s="180"/>
      <c r="E208" s="181" t="s">
        <v>577</v>
      </c>
      <c r="F208" s="181"/>
      <c r="G208" s="181" t="s">
        <v>294</v>
      </c>
      <c r="H208" s="182" t="s">
        <v>591</v>
      </c>
      <c r="I208" s="182">
        <v>1</v>
      </c>
      <c r="J208" s="182">
        <v>1.64</v>
      </c>
      <c r="K208" s="182">
        <v>1.5</v>
      </c>
      <c r="L208" s="183">
        <f t="shared" si="98"/>
        <v>2.46</v>
      </c>
      <c r="M208" s="209" t="s">
        <v>1176</v>
      </c>
      <c r="N208" s="184">
        <v>74.03</v>
      </c>
      <c r="O208" s="185"/>
      <c r="P208" s="718">
        <v>74.03</v>
      </c>
      <c r="Q208" s="719">
        <f t="shared" si="99"/>
        <v>0</v>
      </c>
      <c r="R208" s="211"/>
      <c r="S208" s="211"/>
      <c r="T208" s="211"/>
      <c r="U208" s="211"/>
      <c r="V208" s="820">
        <f t="shared" si="100"/>
        <v>182.1138</v>
      </c>
      <c r="W208" s="821">
        <f t="shared" si="101"/>
        <v>0</v>
      </c>
      <c r="X208" s="821">
        <f t="shared" si="102"/>
        <v>0</v>
      </c>
    </row>
    <row r="209" spans="1:24" s="350" customFormat="1" ht="11.25" customHeight="1">
      <c r="A209" s="179" t="s">
        <v>1057</v>
      </c>
      <c r="B209" s="2" t="s">
        <v>426</v>
      </c>
      <c r="C209" s="2" t="s">
        <v>436</v>
      </c>
      <c r="D209" s="180"/>
      <c r="E209" s="181" t="s">
        <v>577</v>
      </c>
      <c r="F209" s="181"/>
      <c r="G209" s="181" t="s">
        <v>294</v>
      </c>
      <c r="H209" s="182" t="s">
        <v>591</v>
      </c>
      <c r="I209" s="182">
        <v>1</v>
      </c>
      <c r="J209" s="182">
        <v>2.2999999999999998</v>
      </c>
      <c r="K209" s="182">
        <v>1.82</v>
      </c>
      <c r="L209" s="183">
        <f t="shared" si="98"/>
        <v>4.1859999999999999</v>
      </c>
      <c r="M209" s="209" t="s">
        <v>1176</v>
      </c>
      <c r="N209" s="184">
        <v>74.03</v>
      </c>
      <c r="O209" s="185"/>
      <c r="P209" s="718">
        <v>74.03</v>
      </c>
      <c r="Q209" s="719">
        <f t="shared" si="99"/>
        <v>0</v>
      </c>
      <c r="R209" s="211"/>
      <c r="S209" s="211"/>
      <c r="T209" s="211"/>
      <c r="U209" s="211"/>
      <c r="V209" s="820">
        <f t="shared" si="100"/>
        <v>309.88958000000002</v>
      </c>
      <c r="W209" s="821">
        <f t="shared" si="101"/>
        <v>0</v>
      </c>
      <c r="X209" s="821">
        <f t="shared" si="102"/>
        <v>0</v>
      </c>
    </row>
    <row r="210" spans="1:24" s="350" customFormat="1" ht="11.25" customHeight="1">
      <c r="A210" s="179" t="s">
        <v>1058</v>
      </c>
      <c r="B210" s="2" t="s">
        <v>426</v>
      </c>
      <c r="C210" s="2" t="s">
        <v>436</v>
      </c>
      <c r="D210" s="180"/>
      <c r="E210" s="181" t="s">
        <v>577</v>
      </c>
      <c r="F210" s="181"/>
      <c r="G210" s="181" t="s">
        <v>294</v>
      </c>
      <c r="H210" s="182" t="s">
        <v>591</v>
      </c>
      <c r="I210" s="182">
        <v>1</v>
      </c>
      <c r="J210" s="182">
        <v>1.74</v>
      </c>
      <c r="K210" s="182">
        <v>1.82</v>
      </c>
      <c r="L210" s="183">
        <f t="shared" si="98"/>
        <v>3.1668000000000003</v>
      </c>
      <c r="M210" s="209" t="s">
        <v>1176</v>
      </c>
      <c r="N210" s="184">
        <v>74.03</v>
      </c>
      <c r="O210" s="185"/>
      <c r="P210" s="718">
        <v>74.03</v>
      </c>
      <c r="Q210" s="719">
        <f t="shared" si="99"/>
        <v>0</v>
      </c>
      <c r="R210" s="211"/>
      <c r="S210" s="211"/>
      <c r="T210" s="211"/>
      <c r="U210" s="211"/>
      <c r="V210" s="820">
        <f t="shared" si="100"/>
        <v>234.43820400000001</v>
      </c>
      <c r="W210" s="821">
        <f t="shared" si="101"/>
        <v>0</v>
      </c>
      <c r="X210" s="821">
        <f t="shared" si="102"/>
        <v>0</v>
      </c>
    </row>
    <row r="211" spans="1:24" s="350" customFormat="1" ht="11.25" customHeight="1">
      <c r="A211" s="179" t="s">
        <v>1059</v>
      </c>
      <c r="B211" s="2" t="s">
        <v>426</v>
      </c>
      <c r="C211" s="2" t="s">
        <v>436</v>
      </c>
      <c r="D211" s="180"/>
      <c r="E211" s="181" t="s">
        <v>577</v>
      </c>
      <c r="F211" s="181"/>
      <c r="G211" s="181" t="s">
        <v>294</v>
      </c>
      <c r="H211" s="182" t="s">
        <v>591</v>
      </c>
      <c r="I211" s="182">
        <v>1</v>
      </c>
      <c r="J211" s="182">
        <v>1.87</v>
      </c>
      <c r="K211" s="182">
        <v>1.84</v>
      </c>
      <c r="L211" s="183">
        <f t="shared" si="98"/>
        <v>3.4408000000000003</v>
      </c>
      <c r="M211" s="209" t="s">
        <v>1176</v>
      </c>
      <c r="N211" s="184">
        <v>74.03</v>
      </c>
      <c r="O211" s="185"/>
      <c r="P211" s="718">
        <v>74.03</v>
      </c>
      <c r="Q211" s="719">
        <f t="shared" si="99"/>
        <v>0</v>
      </c>
      <c r="R211" s="211"/>
      <c r="S211" s="211"/>
      <c r="T211" s="211"/>
      <c r="U211" s="211"/>
      <c r="V211" s="820">
        <f t="shared" si="100"/>
        <v>254.72242400000002</v>
      </c>
      <c r="W211" s="821">
        <f t="shared" si="101"/>
        <v>0</v>
      </c>
      <c r="X211" s="821">
        <f t="shared" si="102"/>
        <v>0</v>
      </c>
    </row>
    <row r="212" spans="1:24" s="350" customFormat="1" ht="11.25" customHeight="1">
      <c r="A212" s="179" t="s">
        <v>1060</v>
      </c>
      <c r="B212" s="2" t="s">
        <v>426</v>
      </c>
      <c r="C212" s="2" t="s">
        <v>437</v>
      </c>
      <c r="D212" s="180"/>
      <c r="E212" s="181" t="s">
        <v>577</v>
      </c>
      <c r="F212" s="181"/>
      <c r="G212" s="181" t="s">
        <v>294</v>
      </c>
      <c r="H212" s="182" t="s">
        <v>591</v>
      </c>
      <c r="I212" s="182">
        <v>1</v>
      </c>
      <c r="J212" s="182">
        <v>1.96</v>
      </c>
      <c r="K212" s="182">
        <v>1.6</v>
      </c>
      <c r="L212" s="183">
        <f t="shared" si="98"/>
        <v>3.1360000000000001</v>
      </c>
      <c r="M212" s="209" t="s">
        <v>1176</v>
      </c>
      <c r="N212" s="184">
        <v>74.03</v>
      </c>
      <c r="O212" s="185"/>
      <c r="P212" s="718">
        <v>74.03</v>
      </c>
      <c r="Q212" s="719">
        <f t="shared" si="99"/>
        <v>0</v>
      </c>
      <c r="R212" s="211"/>
      <c r="S212" s="211"/>
      <c r="T212" s="211"/>
      <c r="U212" s="211"/>
      <c r="V212" s="820">
        <f t="shared" si="100"/>
        <v>232.15808000000001</v>
      </c>
      <c r="W212" s="821">
        <f t="shared" si="101"/>
        <v>0</v>
      </c>
      <c r="X212" s="821">
        <f t="shared" si="102"/>
        <v>0</v>
      </c>
    </row>
    <row r="213" spans="1:24" s="350" customFormat="1" ht="11.25" customHeight="1">
      <c r="A213" s="179" t="s">
        <v>1061</v>
      </c>
      <c r="B213" s="2" t="s">
        <v>426</v>
      </c>
      <c r="C213" s="2" t="s">
        <v>437</v>
      </c>
      <c r="D213" s="180"/>
      <c r="E213" s="181" t="s">
        <v>577</v>
      </c>
      <c r="F213" s="181"/>
      <c r="G213" s="181" t="s">
        <v>294</v>
      </c>
      <c r="H213" s="182" t="s">
        <v>591</v>
      </c>
      <c r="I213" s="182">
        <v>1</v>
      </c>
      <c r="J213" s="182">
        <v>1.93</v>
      </c>
      <c r="K213" s="182">
        <v>1.6</v>
      </c>
      <c r="L213" s="183">
        <f t="shared" si="98"/>
        <v>3.0880000000000001</v>
      </c>
      <c r="M213" s="209" t="s">
        <v>1176</v>
      </c>
      <c r="N213" s="184">
        <v>74.03</v>
      </c>
      <c r="O213" s="185"/>
      <c r="P213" s="718">
        <v>74.03</v>
      </c>
      <c r="Q213" s="719">
        <f t="shared" si="99"/>
        <v>0</v>
      </c>
      <c r="R213" s="211"/>
      <c r="S213" s="211"/>
      <c r="T213" s="211"/>
      <c r="U213" s="211"/>
      <c r="V213" s="820">
        <f t="shared" si="100"/>
        <v>228.60464000000002</v>
      </c>
      <c r="W213" s="821">
        <f t="shared" si="101"/>
        <v>0</v>
      </c>
      <c r="X213" s="821">
        <f t="shared" si="102"/>
        <v>0</v>
      </c>
    </row>
    <row r="214" spans="1:24" s="350" customFormat="1" ht="11.25" customHeight="1">
      <c r="A214" s="179" t="s">
        <v>1062</v>
      </c>
      <c r="B214" s="2" t="s">
        <v>426</v>
      </c>
      <c r="C214" s="2" t="s">
        <v>438</v>
      </c>
      <c r="D214" s="180"/>
      <c r="E214" s="181" t="s">
        <v>577</v>
      </c>
      <c r="F214" s="181"/>
      <c r="G214" s="181" t="s">
        <v>294</v>
      </c>
      <c r="H214" s="182" t="s">
        <v>591</v>
      </c>
      <c r="I214" s="182">
        <v>1</v>
      </c>
      <c r="J214" s="182">
        <v>2.09</v>
      </c>
      <c r="K214" s="182">
        <v>2.13</v>
      </c>
      <c r="L214" s="183">
        <f t="shared" si="98"/>
        <v>4.4516999999999998</v>
      </c>
      <c r="M214" s="209" t="s">
        <v>1176</v>
      </c>
      <c r="N214" s="184">
        <v>74.03</v>
      </c>
      <c r="O214" s="185"/>
      <c r="P214" s="718">
        <v>74.03</v>
      </c>
      <c r="Q214" s="719">
        <f t="shared" si="99"/>
        <v>0</v>
      </c>
      <c r="R214" s="211"/>
      <c r="S214" s="211"/>
      <c r="T214" s="211"/>
      <c r="U214" s="211"/>
      <c r="V214" s="820">
        <f t="shared" si="100"/>
        <v>329.55935099999999</v>
      </c>
      <c r="W214" s="821">
        <f t="shared" si="101"/>
        <v>0</v>
      </c>
      <c r="X214" s="821">
        <f t="shared" si="102"/>
        <v>0</v>
      </c>
    </row>
    <row r="215" spans="1:24" s="350" customFormat="1" ht="11.25" customHeight="1">
      <c r="A215" s="179" t="s">
        <v>1063</v>
      </c>
      <c r="B215" s="2" t="s">
        <v>426</v>
      </c>
      <c r="C215" s="2" t="s">
        <v>438</v>
      </c>
      <c r="D215" s="180"/>
      <c r="E215" s="181" t="s">
        <v>577</v>
      </c>
      <c r="F215" s="181"/>
      <c r="G215" s="181" t="s">
        <v>294</v>
      </c>
      <c r="H215" s="182" t="s">
        <v>591</v>
      </c>
      <c r="I215" s="182">
        <v>1</v>
      </c>
      <c r="J215" s="182">
        <v>1.32</v>
      </c>
      <c r="K215" s="182">
        <v>2.13</v>
      </c>
      <c r="L215" s="183">
        <f t="shared" si="98"/>
        <v>2.8115999999999999</v>
      </c>
      <c r="M215" s="209" t="s">
        <v>1176</v>
      </c>
      <c r="N215" s="184">
        <v>74.03</v>
      </c>
      <c r="O215" s="185"/>
      <c r="P215" s="718">
        <v>74.03</v>
      </c>
      <c r="Q215" s="719">
        <f t="shared" si="99"/>
        <v>0</v>
      </c>
      <c r="R215" s="211"/>
      <c r="S215" s="211"/>
      <c r="T215" s="211"/>
      <c r="U215" s="211"/>
      <c r="V215" s="820">
        <f t="shared" si="100"/>
        <v>208.14274799999998</v>
      </c>
      <c r="W215" s="821">
        <f t="shared" si="101"/>
        <v>0</v>
      </c>
      <c r="X215" s="821">
        <f t="shared" si="102"/>
        <v>0</v>
      </c>
    </row>
    <row r="216" spans="1:24" s="350" customFormat="1" ht="11.25" customHeight="1">
      <c r="A216" s="179" t="s">
        <v>1064</v>
      </c>
      <c r="B216" s="2" t="s">
        <v>426</v>
      </c>
      <c r="C216" s="2" t="s">
        <v>438</v>
      </c>
      <c r="D216" s="180"/>
      <c r="E216" s="181" t="s">
        <v>577</v>
      </c>
      <c r="F216" s="181"/>
      <c r="G216" s="181" t="s">
        <v>294</v>
      </c>
      <c r="H216" s="182" t="s">
        <v>591</v>
      </c>
      <c r="I216" s="182">
        <v>1</v>
      </c>
      <c r="J216" s="182">
        <v>2.29</v>
      </c>
      <c r="K216" s="182">
        <v>2.13</v>
      </c>
      <c r="L216" s="183">
        <f t="shared" si="98"/>
        <v>4.8776999999999999</v>
      </c>
      <c r="M216" s="209" t="s">
        <v>1176</v>
      </c>
      <c r="N216" s="184">
        <v>74.03</v>
      </c>
      <c r="O216" s="185"/>
      <c r="P216" s="718">
        <v>74.03</v>
      </c>
      <c r="Q216" s="719">
        <f t="shared" si="99"/>
        <v>0</v>
      </c>
      <c r="R216" s="211"/>
      <c r="S216" s="211"/>
      <c r="T216" s="211"/>
      <c r="U216" s="211"/>
      <c r="V216" s="820">
        <f t="shared" si="100"/>
        <v>361.09613100000001</v>
      </c>
      <c r="W216" s="821">
        <f t="shared" si="101"/>
        <v>0</v>
      </c>
      <c r="X216" s="821">
        <f t="shared" si="102"/>
        <v>0</v>
      </c>
    </row>
    <row r="217" spans="1:24" s="350" customFormat="1" ht="11.25" customHeight="1">
      <c r="A217" s="179" t="s">
        <v>1065</v>
      </c>
      <c r="B217" s="2" t="s">
        <v>426</v>
      </c>
      <c r="C217" s="2" t="s">
        <v>439</v>
      </c>
      <c r="D217" s="180"/>
      <c r="E217" s="181" t="s">
        <v>577</v>
      </c>
      <c r="F217" s="181"/>
      <c r="G217" s="181" t="s">
        <v>294</v>
      </c>
      <c r="H217" s="182" t="s">
        <v>591</v>
      </c>
      <c r="I217" s="182">
        <v>1</v>
      </c>
      <c r="J217" s="182">
        <v>3.51</v>
      </c>
      <c r="K217" s="182">
        <v>1.91</v>
      </c>
      <c r="L217" s="183">
        <f t="shared" si="98"/>
        <v>6.7040999999999995</v>
      </c>
      <c r="M217" s="209" t="s">
        <v>1176</v>
      </c>
      <c r="N217" s="184">
        <v>74.03</v>
      </c>
      <c r="O217" s="185"/>
      <c r="P217" s="718">
        <v>74.03</v>
      </c>
      <c r="Q217" s="719">
        <f t="shared" si="99"/>
        <v>0</v>
      </c>
      <c r="R217" s="211"/>
      <c r="S217" s="211"/>
      <c r="T217" s="211"/>
      <c r="U217" s="211"/>
      <c r="V217" s="820">
        <f t="shared" si="100"/>
        <v>496.30452299999996</v>
      </c>
      <c r="W217" s="821">
        <f t="shared" si="101"/>
        <v>0</v>
      </c>
      <c r="X217" s="821">
        <f t="shared" si="102"/>
        <v>0</v>
      </c>
    </row>
    <row r="218" spans="1:24" s="350" customFormat="1" ht="11.25" customHeight="1">
      <c r="A218" s="179" t="s">
        <v>1066</v>
      </c>
      <c r="B218" s="2" t="s">
        <v>426</v>
      </c>
      <c r="C218" s="2" t="s">
        <v>440</v>
      </c>
      <c r="D218" s="180"/>
      <c r="E218" s="181" t="s">
        <v>577</v>
      </c>
      <c r="F218" s="181"/>
      <c r="G218" s="181" t="s">
        <v>294</v>
      </c>
      <c r="H218" s="182" t="s">
        <v>591</v>
      </c>
      <c r="I218" s="182">
        <v>1</v>
      </c>
      <c r="J218" s="182">
        <v>1.56</v>
      </c>
      <c r="K218" s="182">
        <v>1.1499999999999999</v>
      </c>
      <c r="L218" s="183">
        <f t="shared" si="98"/>
        <v>1.7939999999999998</v>
      </c>
      <c r="M218" s="209" t="s">
        <v>1176</v>
      </c>
      <c r="N218" s="184">
        <v>74.03</v>
      </c>
      <c r="O218" s="185"/>
      <c r="P218" s="718">
        <v>74.03</v>
      </c>
      <c r="Q218" s="719">
        <f t="shared" si="99"/>
        <v>0</v>
      </c>
      <c r="R218" s="211"/>
      <c r="S218" s="211"/>
      <c r="T218" s="211"/>
      <c r="U218" s="211"/>
      <c r="V218" s="820">
        <f t="shared" si="100"/>
        <v>132.80982</v>
      </c>
      <c r="W218" s="821">
        <f t="shared" si="101"/>
        <v>0</v>
      </c>
      <c r="X218" s="821">
        <f t="shared" si="102"/>
        <v>0</v>
      </c>
    </row>
    <row r="219" spans="1:24" s="350" customFormat="1" ht="11.25" customHeight="1">
      <c r="A219" s="179" t="s">
        <v>1067</v>
      </c>
      <c r="B219" s="2" t="s">
        <v>426</v>
      </c>
      <c r="C219" s="2" t="s">
        <v>440</v>
      </c>
      <c r="D219" s="180"/>
      <c r="E219" s="181" t="s">
        <v>577</v>
      </c>
      <c r="F219" s="181"/>
      <c r="G219" s="181" t="s">
        <v>294</v>
      </c>
      <c r="H219" s="182" t="s">
        <v>591</v>
      </c>
      <c r="I219" s="182">
        <v>1</v>
      </c>
      <c r="J219" s="182">
        <v>2.4700000000000002</v>
      </c>
      <c r="K219" s="182">
        <v>1.65</v>
      </c>
      <c r="L219" s="183">
        <f t="shared" si="98"/>
        <v>4.0754999999999999</v>
      </c>
      <c r="M219" s="209" t="s">
        <v>1176</v>
      </c>
      <c r="N219" s="184">
        <v>74.03</v>
      </c>
      <c r="O219" s="185"/>
      <c r="P219" s="718">
        <v>74.03</v>
      </c>
      <c r="Q219" s="719">
        <f t="shared" si="99"/>
        <v>0</v>
      </c>
      <c r="R219" s="211"/>
      <c r="S219" s="211"/>
      <c r="T219" s="211"/>
      <c r="U219" s="211"/>
      <c r="V219" s="820">
        <f t="shared" si="100"/>
        <v>301.70926500000002</v>
      </c>
      <c r="W219" s="821">
        <f t="shared" si="101"/>
        <v>0</v>
      </c>
      <c r="X219" s="821">
        <f t="shared" si="102"/>
        <v>0</v>
      </c>
    </row>
    <row r="220" spans="1:24" s="350" customFormat="1" ht="11.25" customHeight="1">
      <c r="A220" s="179" t="s">
        <v>1068</v>
      </c>
      <c r="B220" s="2" t="s">
        <v>426</v>
      </c>
      <c r="C220" s="2" t="s">
        <v>441</v>
      </c>
      <c r="D220" s="180"/>
      <c r="E220" s="181" t="s">
        <v>577</v>
      </c>
      <c r="F220" s="181"/>
      <c r="G220" s="181" t="s">
        <v>294</v>
      </c>
      <c r="H220" s="182" t="s">
        <v>591</v>
      </c>
      <c r="I220" s="182">
        <v>1</v>
      </c>
      <c r="J220" s="182">
        <v>2.46</v>
      </c>
      <c r="K220" s="182">
        <v>1.92</v>
      </c>
      <c r="L220" s="183">
        <f t="shared" si="98"/>
        <v>4.7231999999999994</v>
      </c>
      <c r="M220" s="209" t="s">
        <v>1176</v>
      </c>
      <c r="N220" s="184">
        <v>74.03</v>
      </c>
      <c r="O220" s="185"/>
      <c r="P220" s="718">
        <v>74.03</v>
      </c>
      <c r="Q220" s="719">
        <f t="shared" si="99"/>
        <v>0</v>
      </c>
      <c r="R220" s="211"/>
      <c r="S220" s="211"/>
      <c r="T220" s="211"/>
      <c r="U220" s="211"/>
      <c r="V220" s="820">
        <f t="shared" si="100"/>
        <v>349.65849599999996</v>
      </c>
      <c r="W220" s="821">
        <f t="shared" si="101"/>
        <v>0</v>
      </c>
      <c r="X220" s="821">
        <f t="shared" si="102"/>
        <v>0</v>
      </c>
    </row>
    <row r="221" spans="1:24" s="350" customFormat="1" ht="11.25" customHeight="1">
      <c r="A221" s="179" t="s">
        <v>1069</v>
      </c>
      <c r="B221" s="2" t="s">
        <v>426</v>
      </c>
      <c r="C221" s="2" t="s">
        <v>442</v>
      </c>
      <c r="D221" s="180"/>
      <c r="E221" s="181" t="s">
        <v>577</v>
      </c>
      <c r="F221" s="181"/>
      <c r="G221" s="181" t="s">
        <v>294</v>
      </c>
      <c r="H221" s="182" t="s">
        <v>591</v>
      </c>
      <c r="I221" s="182">
        <v>1</v>
      </c>
      <c r="J221" s="182">
        <v>3.37</v>
      </c>
      <c r="K221" s="182">
        <v>1.49</v>
      </c>
      <c r="L221" s="183">
        <f t="shared" si="98"/>
        <v>5.0213000000000001</v>
      </c>
      <c r="M221" s="209" t="s">
        <v>1176</v>
      </c>
      <c r="N221" s="184">
        <v>74.03</v>
      </c>
      <c r="O221" s="185"/>
      <c r="P221" s="718">
        <v>74.03</v>
      </c>
      <c r="Q221" s="719">
        <f t="shared" si="99"/>
        <v>0</v>
      </c>
      <c r="R221" s="211"/>
      <c r="S221" s="211"/>
      <c r="T221" s="211"/>
      <c r="U221" s="211"/>
      <c r="V221" s="820">
        <f t="shared" si="100"/>
        <v>371.72683900000004</v>
      </c>
      <c r="W221" s="821">
        <f t="shared" si="101"/>
        <v>0</v>
      </c>
      <c r="X221" s="821">
        <f t="shared" si="102"/>
        <v>0</v>
      </c>
    </row>
    <row r="222" spans="1:24" s="350" customFormat="1" ht="11.25" customHeight="1">
      <c r="A222" s="179" t="s">
        <v>1070</v>
      </c>
      <c r="B222" s="2" t="s">
        <v>426</v>
      </c>
      <c r="C222" s="2" t="s">
        <v>443</v>
      </c>
      <c r="D222" s="180"/>
      <c r="E222" s="181" t="s">
        <v>577</v>
      </c>
      <c r="F222" s="181"/>
      <c r="G222" s="181" t="s">
        <v>294</v>
      </c>
      <c r="H222" s="182" t="s">
        <v>591</v>
      </c>
      <c r="I222" s="182">
        <v>1</v>
      </c>
      <c r="J222" s="182">
        <v>1.93</v>
      </c>
      <c r="K222" s="182">
        <v>0.87</v>
      </c>
      <c r="L222" s="183">
        <f t="shared" si="98"/>
        <v>1.6791</v>
      </c>
      <c r="M222" s="209" t="s">
        <v>1176</v>
      </c>
      <c r="N222" s="184">
        <v>74.03</v>
      </c>
      <c r="O222" s="185"/>
      <c r="P222" s="718">
        <v>74.03</v>
      </c>
      <c r="Q222" s="719">
        <f t="shared" si="99"/>
        <v>0</v>
      </c>
      <c r="R222" s="211"/>
      <c r="S222" s="211"/>
      <c r="T222" s="211"/>
      <c r="U222" s="211"/>
      <c r="V222" s="820">
        <f t="shared" si="100"/>
        <v>124.30377300000001</v>
      </c>
      <c r="W222" s="821">
        <f t="shared" si="101"/>
        <v>0</v>
      </c>
      <c r="X222" s="821">
        <f t="shared" si="102"/>
        <v>0</v>
      </c>
    </row>
    <row r="223" spans="1:24" s="350" customFormat="1" ht="11.25" customHeight="1">
      <c r="A223" s="179" t="s">
        <v>1071</v>
      </c>
      <c r="B223" s="2" t="s">
        <v>426</v>
      </c>
      <c r="C223" s="2" t="s">
        <v>443</v>
      </c>
      <c r="D223" s="180"/>
      <c r="E223" s="181" t="s">
        <v>577</v>
      </c>
      <c r="F223" s="181"/>
      <c r="G223" s="181" t="s">
        <v>294</v>
      </c>
      <c r="H223" s="182" t="s">
        <v>591</v>
      </c>
      <c r="I223" s="182">
        <v>1</v>
      </c>
      <c r="J223" s="182">
        <v>2.82</v>
      </c>
      <c r="K223" s="182">
        <v>0.87</v>
      </c>
      <c r="L223" s="183">
        <f t="shared" si="98"/>
        <v>2.4533999999999998</v>
      </c>
      <c r="M223" s="209" t="s">
        <v>1176</v>
      </c>
      <c r="N223" s="184">
        <v>74.03</v>
      </c>
      <c r="O223" s="185"/>
      <c r="P223" s="718">
        <v>74.03</v>
      </c>
      <c r="Q223" s="719">
        <f t="shared" si="99"/>
        <v>0</v>
      </c>
      <c r="R223" s="211"/>
      <c r="S223" s="211"/>
      <c r="T223" s="211"/>
      <c r="U223" s="211"/>
      <c r="V223" s="820">
        <f t="shared" si="100"/>
        <v>181.625202</v>
      </c>
      <c r="W223" s="821">
        <f t="shared" si="101"/>
        <v>0</v>
      </c>
      <c r="X223" s="821">
        <f t="shared" si="102"/>
        <v>0</v>
      </c>
    </row>
    <row r="224" spans="1:24" s="350" customFormat="1" ht="11.25" customHeight="1">
      <c r="A224" s="179" t="s">
        <v>1072</v>
      </c>
      <c r="B224" s="2" t="s">
        <v>426</v>
      </c>
      <c r="C224" s="2" t="s">
        <v>443</v>
      </c>
      <c r="D224" s="180"/>
      <c r="E224" s="181" t="s">
        <v>577</v>
      </c>
      <c r="F224" s="181"/>
      <c r="G224" s="181" t="s">
        <v>294</v>
      </c>
      <c r="H224" s="182" t="s">
        <v>591</v>
      </c>
      <c r="I224" s="182">
        <v>1</v>
      </c>
      <c r="J224" s="182">
        <v>1.8</v>
      </c>
      <c r="K224" s="182">
        <v>0.84</v>
      </c>
      <c r="L224" s="183">
        <f t="shared" si="98"/>
        <v>1.512</v>
      </c>
      <c r="M224" s="209" t="s">
        <v>1176</v>
      </c>
      <c r="N224" s="184">
        <v>74.03</v>
      </c>
      <c r="O224" s="185"/>
      <c r="P224" s="718">
        <v>74.03</v>
      </c>
      <c r="Q224" s="719">
        <f t="shared" si="99"/>
        <v>0</v>
      </c>
      <c r="R224" s="211"/>
      <c r="S224" s="211"/>
      <c r="T224" s="211"/>
      <c r="U224" s="211"/>
      <c r="V224" s="820">
        <f t="shared" si="100"/>
        <v>111.93336000000001</v>
      </c>
      <c r="W224" s="821">
        <f t="shared" si="101"/>
        <v>0</v>
      </c>
      <c r="X224" s="821">
        <f t="shared" si="102"/>
        <v>0</v>
      </c>
    </row>
    <row r="225" spans="1:24" s="350" customFormat="1" ht="11.25" customHeight="1">
      <c r="A225" s="179" t="s">
        <v>1073</v>
      </c>
      <c r="B225" s="2" t="s">
        <v>426</v>
      </c>
      <c r="C225" s="2" t="s">
        <v>444</v>
      </c>
      <c r="D225" s="180"/>
      <c r="E225" s="181" t="s">
        <v>577</v>
      </c>
      <c r="F225" s="181"/>
      <c r="G225" s="181" t="s">
        <v>294</v>
      </c>
      <c r="H225" s="182" t="s">
        <v>591</v>
      </c>
      <c r="I225" s="182">
        <v>1</v>
      </c>
      <c r="J225" s="182">
        <v>1.98</v>
      </c>
      <c r="K225" s="182">
        <v>1.97</v>
      </c>
      <c r="L225" s="183">
        <f t="shared" si="98"/>
        <v>3.9005999999999998</v>
      </c>
      <c r="M225" s="209" t="s">
        <v>1176</v>
      </c>
      <c r="N225" s="184">
        <v>74.03</v>
      </c>
      <c r="O225" s="185"/>
      <c r="P225" s="718">
        <v>74.03</v>
      </c>
      <c r="Q225" s="719">
        <f t="shared" si="99"/>
        <v>0</v>
      </c>
      <c r="R225" s="211"/>
      <c r="S225" s="211"/>
      <c r="T225" s="211"/>
      <c r="U225" s="211"/>
      <c r="V225" s="820">
        <f t="shared" si="100"/>
        <v>288.76141799999999</v>
      </c>
      <c r="W225" s="821">
        <f t="shared" si="101"/>
        <v>0</v>
      </c>
      <c r="X225" s="821">
        <f t="shared" si="102"/>
        <v>0</v>
      </c>
    </row>
    <row r="226" spans="1:24" s="350" customFormat="1" ht="11.25" customHeight="1">
      <c r="A226" s="179" t="s">
        <v>1074</v>
      </c>
      <c r="B226" s="2" t="s">
        <v>426</v>
      </c>
      <c r="C226" s="2" t="s">
        <v>441</v>
      </c>
      <c r="D226" s="180" t="s">
        <v>393</v>
      </c>
      <c r="E226" s="181" t="s">
        <v>577</v>
      </c>
      <c r="F226" s="181"/>
      <c r="G226" s="181" t="s">
        <v>294</v>
      </c>
      <c r="H226" s="182" t="s">
        <v>591</v>
      </c>
      <c r="I226" s="182">
        <v>1</v>
      </c>
      <c r="J226" s="182">
        <v>1.19</v>
      </c>
      <c r="K226" s="182">
        <v>1.1599999999999999</v>
      </c>
      <c r="L226" s="183">
        <f t="shared" si="98"/>
        <v>1.3803999999999998</v>
      </c>
      <c r="M226" s="209" t="s">
        <v>1176</v>
      </c>
      <c r="N226" s="184">
        <v>74.03</v>
      </c>
      <c r="O226" s="185"/>
      <c r="P226" s="718">
        <v>74.03</v>
      </c>
      <c r="Q226" s="719">
        <f t="shared" si="99"/>
        <v>0</v>
      </c>
      <c r="R226" s="211"/>
      <c r="S226" s="211"/>
      <c r="T226" s="211"/>
      <c r="U226" s="211"/>
      <c r="V226" s="820">
        <f t="shared" si="100"/>
        <v>102.19101199999999</v>
      </c>
      <c r="W226" s="821">
        <f t="shared" si="101"/>
        <v>0</v>
      </c>
      <c r="X226" s="821">
        <f t="shared" si="102"/>
        <v>0</v>
      </c>
    </row>
    <row r="227" spans="1:24" s="350" customFormat="1" ht="11.25" customHeight="1">
      <c r="A227" s="227" t="s">
        <v>72</v>
      </c>
      <c r="B227" s="213" t="s">
        <v>548</v>
      </c>
      <c r="C227" s="213"/>
      <c r="D227" s="214"/>
      <c r="E227" s="214"/>
      <c r="F227" s="214"/>
      <c r="G227" s="214"/>
      <c r="H227" s="214"/>
      <c r="I227" s="214"/>
      <c r="J227" s="215"/>
      <c r="K227" s="215"/>
      <c r="L227" s="216">
        <f>SUM(L196:L226)</f>
        <v>103.38030000000002</v>
      </c>
      <c r="M227" s="218"/>
      <c r="N227" s="218"/>
      <c r="O227" s="218"/>
      <c r="P227" s="218"/>
      <c r="Q227" s="218"/>
      <c r="R227" s="218"/>
      <c r="S227" s="218"/>
      <c r="T227" s="218"/>
      <c r="U227" s="218"/>
      <c r="V227" s="842">
        <f t="shared" ref="V227:X227" si="103">SUM(V196:V226)</f>
        <v>7653.243609000001</v>
      </c>
      <c r="W227" s="842">
        <f t="shared" si="103"/>
        <v>0</v>
      </c>
      <c r="X227" s="842">
        <f t="shared" si="103"/>
        <v>0</v>
      </c>
    </row>
    <row r="228" spans="1:24" s="350" customFormat="1" ht="11.25" customHeight="1">
      <c r="A228" s="219"/>
      <c r="B228" s="220" t="s">
        <v>425</v>
      </c>
      <c r="C228" s="221"/>
      <c r="D228" s="222"/>
      <c r="E228" s="223"/>
      <c r="F228" s="224"/>
      <c r="G228" s="225"/>
      <c r="H228" s="222"/>
      <c r="I228" s="222"/>
      <c r="J228" s="222"/>
      <c r="K228" s="222"/>
      <c r="L228" s="222"/>
      <c r="M228" s="222"/>
      <c r="N228" s="222"/>
      <c r="O228" s="224"/>
      <c r="P228" s="222"/>
      <c r="Q228" s="222"/>
      <c r="R228" s="222"/>
      <c r="S228" s="222"/>
      <c r="T228" s="222"/>
      <c r="U228" s="222"/>
      <c r="V228" s="222"/>
      <c r="W228" s="222"/>
      <c r="X228" s="226"/>
    </row>
    <row r="229" spans="1:24" s="350" customFormat="1" ht="11.25" customHeight="1">
      <c r="A229" s="179" t="s">
        <v>698</v>
      </c>
      <c r="B229" s="2" t="s">
        <v>426</v>
      </c>
      <c r="C229" s="2" t="s">
        <v>445</v>
      </c>
      <c r="D229" s="180"/>
      <c r="E229" s="181" t="s">
        <v>577</v>
      </c>
      <c r="F229" s="181"/>
      <c r="G229" s="181" t="s">
        <v>294</v>
      </c>
      <c r="H229" s="182" t="s">
        <v>591</v>
      </c>
      <c r="I229" s="182">
        <v>5</v>
      </c>
      <c r="J229" s="182">
        <v>0.38</v>
      </c>
      <c r="K229" s="182">
        <v>0.31</v>
      </c>
      <c r="L229" s="183">
        <f t="shared" si="98"/>
        <v>0.58899999999999997</v>
      </c>
      <c r="M229" s="209" t="s">
        <v>1176</v>
      </c>
      <c r="N229" s="184">
        <v>74.03</v>
      </c>
      <c r="O229" s="185"/>
      <c r="P229" s="718">
        <v>74.03</v>
      </c>
      <c r="Q229" s="719">
        <f t="shared" ref="Q229:Q243" si="104">IF(O229&gt;0,LVS_1.1_UR_MOSA*L229/O229,0)</f>
        <v>0</v>
      </c>
      <c r="R229" s="211"/>
      <c r="S229" s="211"/>
      <c r="T229" s="211"/>
      <c r="U229" s="211"/>
      <c r="V229" s="820">
        <f t="shared" ref="V229:V243" si="105">L229*N229</f>
        <v>43.603670000000001</v>
      </c>
      <c r="W229" s="821">
        <f t="shared" ref="W229:W243" si="106">IFERROR(V229/O229,0)</f>
        <v>0</v>
      </c>
      <c r="X229" s="821">
        <f t="shared" ref="X229:X243" si="107">IFERROR(ROUND(P229*Q229+R229*S229+T229*U229,2),0)</f>
        <v>0</v>
      </c>
    </row>
    <row r="230" spans="1:24" s="350" customFormat="1" ht="11.25" customHeight="1">
      <c r="A230" s="179" t="s">
        <v>699</v>
      </c>
      <c r="B230" s="2" t="s">
        <v>426</v>
      </c>
      <c r="C230" s="2" t="s">
        <v>445</v>
      </c>
      <c r="D230" s="180"/>
      <c r="E230" s="181" t="s">
        <v>577</v>
      </c>
      <c r="F230" s="181"/>
      <c r="G230" s="181" t="s">
        <v>294</v>
      </c>
      <c r="H230" s="182" t="s">
        <v>591</v>
      </c>
      <c r="I230" s="182">
        <v>4</v>
      </c>
      <c r="J230" s="182">
        <v>0.28000000000000003</v>
      </c>
      <c r="K230" s="182">
        <v>0.19</v>
      </c>
      <c r="L230" s="183">
        <f t="shared" si="98"/>
        <v>0.21280000000000002</v>
      </c>
      <c r="M230" s="209" t="s">
        <v>1176</v>
      </c>
      <c r="N230" s="184">
        <v>74.03</v>
      </c>
      <c r="O230" s="185"/>
      <c r="P230" s="718">
        <v>74.03</v>
      </c>
      <c r="Q230" s="719">
        <f t="shared" si="104"/>
        <v>0</v>
      </c>
      <c r="R230" s="211"/>
      <c r="S230" s="211"/>
      <c r="T230" s="211"/>
      <c r="U230" s="211"/>
      <c r="V230" s="820">
        <f t="shared" si="105"/>
        <v>15.753584000000002</v>
      </c>
      <c r="W230" s="821">
        <f t="shared" si="106"/>
        <v>0</v>
      </c>
      <c r="X230" s="821">
        <f t="shared" si="107"/>
        <v>0</v>
      </c>
    </row>
    <row r="231" spans="1:24" s="350" customFormat="1" ht="11.25" customHeight="1">
      <c r="A231" s="179" t="s">
        <v>700</v>
      </c>
      <c r="B231" s="2" t="s">
        <v>426</v>
      </c>
      <c r="C231" s="2" t="s">
        <v>445</v>
      </c>
      <c r="D231" s="180"/>
      <c r="E231" s="181" t="s">
        <v>577</v>
      </c>
      <c r="F231" s="181"/>
      <c r="G231" s="181" t="s">
        <v>294</v>
      </c>
      <c r="H231" s="182" t="s">
        <v>591</v>
      </c>
      <c r="I231" s="182">
        <v>2</v>
      </c>
      <c r="J231" s="182">
        <v>0.54</v>
      </c>
      <c r="K231" s="182">
        <v>0.08</v>
      </c>
      <c r="L231" s="183">
        <f t="shared" si="98"/>
        <v>8.6400000000000005E-2</v>
      </c>
      <c r="M231" s="209" t="s">
        <v>1176</v>
      </c>
      <c r="N231" s="184">
        <v>74.03</v>
      </c>
      <c r="O231" s="185"/>
      <c r="P231" s="718">
        <v>74.03</v>
      </c>
      <c r="Q231" s="719">
        <f t="shared" si="104"/>
        <v>0</v>
      </c>
      <c r="R231" s="211"/>
      <c r="S231" s="211"/>
      <c r="T231" s="211"/>
      <c r="U231" s="211"/>
      <c r="V231" s="820">
        <f t="shared" si="105"/>
        <v>6.3961920000000001</v>
      </c>
      <c r="W231" s="821">
        <f t="shared" si="106"/>
        <v>0</v>
      </c>
      <c r="X231" s="821">
        <f t="shared" si="107"/>
        <v>0</v>
      </c>
    </row>
    <row r="232" spans="1:24" s="350" customFormat="1" ht="11.25" customHeight="1">
      <c r="A232" s="179" t="s">
        <v>701</v>
      </c>
      <c r="B232" s="2" t="s">
        <v>426</v>
      </c>
      <c r="C232" s="2" t="s">
        <v>446</v>
      </c>
      <c r="D232" s="180"/>
      <c r="E232" s="181" t="s">
        <v>577</v>
      </c>
      <c r="F232" s="181"/>
      <c r="G232" s="181" t="s">
        <v>294</v>
      </c>
      <c r="H232" s="182" t="s">
        <v>591</v>
      </c>
      <c r="I232" s="182">
        <v>1</v>
      </c>
      <c r="J232" s="182">
        <v>0.55000000000000004</v>
      </c>
      <c r="K232" s="182">
        <v>0.27</v>
      </c>
      <c r="L232" s="183">
        <f t="shared" si="98"/>
        <v>0.14850000000000002</v>
      </c>
      <c r="M232" s="209" t="s">
        <v>1176</v>
      </c>
      <c r="N232" s="184">
        <v>74.03</v>
      </c>
      <c r="O232" s="185"/>
      <c r="P232" s="718">
        <v>74.03</v>
      </c>
      <c r="Q232" s="719">
        <f t="shared" si="104"/>
        <v>0</v>
      </c>
      <c r="R232" s="211"/>
      <c r="S232" s="211"/>
      <c r="T232" s="211"/>
      <c r="U232" s="211"/>
      <c r="V232" s="820">
        <f t="shared" si="105"/>
        <v>10.993455000000001</v>
      </c>
      <c r="W232" s="821">
        <f t="shared" si="106"/>
        <v>0</v>
      </c>
      <c r="X232" s="821">
        <f t="shared" si="107"/>
        <v>0</v>
      </c>
    </row>
    <row r="233" spans="1:24" s="350" customFormat="1" ht="11.25" customHeight="1">
      <c r="A233" s="179" t="s">
        <v>702</v>
      </c>
      <c r="B233" s="2" t="s">
        <v>426</v>
      </c>
      <c r="C233" s="2" t="s">
        <v>447</v>
      </c>
      <c r="D233" s="180"/>
      <c r="E233" s="181" t="s">
        <v>577</v>
      </c>
      <c r="F233" s="181"/>
      <c r="G233" s="181" t="s">
        <v>294</v>
      </c>
      <c r="H233" s="182" t="s">
        <v>591</v>
      </c>
      <c r="I233" s="182">
        <v>1</v>
      </c>
      <c r="J233" s="182">
        <v>0.64</v>
      </c>
      <c r="K233" s="182">
        <v>0.92</v>
      </c>
      <c r="L233" s="183">
        <f t="shared" si="98"/>
        <v>0.58879999999999999</v>
      </c>
      <c r="M233" s="209" t="s">
        <v>1176</v>
      </c>
      <c r="N233" s="184">
        <v>74.03</v>
      </c>
      <c r="O233" s="185"/>
      <c r="P233" s="718">
        <v>74.03</v>
      </c>
      <c r="Q233" s="719">
        <f t="shared" si="104"/>
        <v>0</v>
      </c>
      <c r="R233" s="211"/>
      <c r="S233" s="211"/>
      <c r="T233" s="211"/>
      <c r="U233" s="211"/>
      <c r="V233" s="820">
        <f t="shared" si="105"/>
        <v>43.588864000000001</v>
      </c>
      <c r="W233" s="821">
        <f t="shared" si="106"/>
        <v>0</v>
      </c>
      <c r="X233" s="821">
        <f t="shared" si="107"/>
        <v>0</v>
      </c>
    </row>
    <row r="234" spans="1:24" s="350" customFormat="1" ht="11.25" customHeight="1">
      <c r="A234" s="179" t="s">
        <v>1075</v>
      </c>
      <c r="B234" s="2" t="s">
        <v>426</v>
      </c>
      <c r="C234" s="2" t="s">
        <v>448</v>
      </c>
      <c r="D234" s="180"/>
      <c r="E234" s="181" t="s">
        <v>577</v>
      </c>
      <c r="F234" s="181"/>
      <c r="G234" s="181" t="s">
        <v>294</v>
      </c>
      <c r="H234" s="182" t="s">
        <v>591</v>
      </c>
      <c r="I234" s="182">
        <v>1</v>
      </c>
      <c r="J234" s="182">
        <v>0.98</v>
      </c>
      <c r="K234" s="182">
        <v>0.55000000000000004</v>
      </c>
      <c r="L234" s="183">
        <f t="shared" si="98"/>
        <v>0.53900000000000003</v>
      </c>
      <c r="M234" s="209" t="s">
        <v>1176</v>
      </c>
      <c r="N234" s="184">
        <v>74.03</v>
      </c>
      <c r="O234" s="185"/>
      <c r="P234" s="718">
        <v>74.03</v>
      </c>
      <c r="Q234" s="719">
        <f t="shared" si="104"/>
        <v>0</v>
      </c>
      <c r="R234" s="211"/>
      <c r="S234" s="211"/>
      <c r="T234" s="211"/>
      <c r="U234" s="211"/>
      <c r="V234" s="820">
        <f t="shared" si="105"/>
        <v>39.902170000000005</v>
      </c>
      <c r="W234" s="821">
        <f t="shared" si="106"/>
        <v>0</v>
      </c>
      <c r="X234" s="821">
        <f t="shared" si="107"/>
        <v>0</v>
      </c>
    </row>
    <row r="235" spans="1:24" s="350" customFormat="1" ht="11.25" customHeight="1">
      <c r="A235" s="179" t="s">
        <v>1076</v>
      </c>
      <c r="B235" s="2" t="s">
        <v>426</v>
      </c>
      <c r="C235" s="2" t="s">
        <v>449</v>
      </c>
      <c r="D235" s="180"/>
      <c r="E235" s="181" t="s">
        <v>577</v>
      </c>
      <c r="F235" s="181"/>
      <c r="G235" s="181" t="s">
        <v>294</v>
      </c>
      <c r="H235" s="182" t="s">
        <v>591</v>
      </c>
      <c r="I235" s="182">
        <v>2</v>
      </c>
      <c r="J235" s="182">
        <v>1.02</v>
      </c>
      <c r="K235" s="182">
        <v>0.14000000000000001</v>
      </c>
      <c r="L235" s="183">
        <f t="shared" si="98"/>
        <v>0.28560000000000002</v>
      </c>
      <c r="M235" s="209" t="s">
        <v>1176</v>
      </c>
      <c r="N235" s="184">
        <v>74.03</v>
      </c>
      <c r="O235" s="185"/>
      <c r="P235" s="718">
        <v>74.03</v>
      </c>
      <c r="Q235" s="719">
        <f t="shared" si="104"/>
        <v>0</v>
      </c>
      <c r="R235" s="211"/>
      <c r="S235" s="211"/>
      <c r="T235" s="211"/>
      <c r="U235" s="211"/>
      <c r="V235" s="820">
        <f t="shared" si="105"/>
        <v>21.142968000000003</v>
      </c>
      <c r="W235" s="821">
        <f t="shared" si="106"/>
        <v>0</v>
      </c>
      <c r="X235" s="821">
        <f t="shared" si="107"/>
        <v>0</v>
      </c>
    </row>
    <row r="236" spans="1:24" s="350" customFormat="1" ht="11.25" customHeight="1">
      <c r="A236" s="179" t="s">
        <v>1077</v>
      </c>
      <c r="B236" s="2" t="s">
        <v>426</v>
      </c>
      <c r="C236" s="2" t="s">
        <v>450</v>
      </c>
      <c r="D236" s="180" t="s">
        <v>451</v>
      </c>
      <c r="E236" s="181" t="s">
        <v>577</v>
      </c>
      <c r="F236" s="181"/>
      <c r="G236" s="181" t="s">
        <v>294</v>
      </c>
      <c r="H236" s="182" t="s">
        <v>591</v>
      </c>
      <c r="I236" s="182">
        <v>1</v>
      </c>
      <c r="J236" s="182">
        <v>1.27</v>
      </c>
      <c r="K236" s="182">
        <v>1.57</v>
      </c>
      <c r="L236" s="183">
        <f t="shared" si="98"/>
        <v>1.9939</v>
      </c>
      <c r="M236" s="209" t="s">
        <v>1176</v>
      </c>
      <c r="N236" s="184">
        <v>74.03</v>
      </c>
      <c r="O236" s="185"/>
      <c r="P236" s="718">
        <v>74.03</v>
      </c>
      <c r="Q236" s="719">
        <f t="shared" si="104"/>
        <v>0</v>
      </c>
      <c r="R236" s="211"/>
      <c r="S236" s="211"/>
      <c r="T236" s="211"/>
      <c r="U236" s="211"/>
      <c r="V236" s="820">
        <f t="shared" si="105"/>
        <v>147.608417</v>
      </c>
      <c r="W236" s="821">
        <f t="shared" si="106"/>
        <v>0</v>
      </c>
      <c r="X236" s="821">
        <f t="shared" si="107"/>
        <v>0</v>
      </c>
    </row>
    <row r="237" spans="1:24" s="350" customFormat="1" ht="11.25" customHeight="1">
      <c r="A237" s="179" t="s">
        <v>1078</v>
      </c>
      <c r="B237" s="2" t="s">
        <v>426</v>
      </c>
      <c r="C237" s="2" t="s">
        <v>450</v>
      </c>
      <c r="D237" s="180" t="s">
        <v>452</v>
      </c>
      <c r="E237" s="181" t="s">
        <v>577</v>
      </c>
      <c r="F237" s="181"/>
      <c r="G237" s="181" t="s">
        <v>294</v>
      </c>
      <c r="H237" s="182" t="s">
        <v>591</v>
      </c>
      <c r="I237" s="182">
        <v>1</v>
      </c>
      <c r="J237" s="182">
        <v>1.17</v>
      </c>
      <c r="K237" s="182">
        <v>0.55000000000000004</v>
      </c>
      <c r="L237" s="183">
        <f t="shared" si="98"/>
        <v>0.64349999999999996</v>
      </c>
      <c r="M237" s="209" t="s">
        <v>1176</v>
      </c>
      <c r="N237" s="184">
        <v>74.03</v>
      </c>
      <c r="O237" s="185"/>
      <c r="P237" s="718">
        <v>74.03</v>
      </c>
      <c r="Q237" s="719">
        <f t="shared" si="104"/>
        <v>0</v>
      </c>
      <c r="R237" s="211"/>
      <c r="S237" s="211"/>
      <c r="T237" s="211"/>
      <c r="U237" s="211"/>
      <c r="V237" s="820">
        <f t="shared" si="105"/>
        <v>47.638304999999995</v>
      </c>
      <c r="W237" s="821">
        <f t="shared" si="106"/>
        <v>0</v>
      </c>
      <c r="X237" s="821">
        <f t="shared" si="107"/>
        <v>0</v>
      </c>
    </row>
    <row r="238" spans="1:24" s="350" customFormat="1" ht="11.25" customHeight="1">
      <c r="A238" s="179" t="s">
        <v>1079</v>
      </c>
      <c r="B238" s="2" t="s">
        <v>426</v>
      </c>
      <c r="C238" s="2" t="s">
        <v>450</v>
      </c>
      <c r="D238" s="180"/>
      <c r="E238" s="181" t="s">
        <v>577</v>
      </c>
      <c r="F238" s="181"/>
      <c r="G238" s="181" t="s">
        <v>294</v>
      </c>
      <c r="H238" s="182" t="s">
        <v>591</v>
      </c>
      <c r="I238" s="182">
        <v>1</v>
      </c>
      <c r="J238" s="182">
        <v>1.17</v>
      </c>
      <c r="K238" s="182">
        <v>0.3</v>
      </c>
      <c r="L238" s="183">
        <f t="shared" si="98"/>
        <v>0.35099999999999998</v>
      </c>
      <c r="M238" s="209" t="s">
        <v>1176</v>
      </c>
      <c r="N238" s="184">
        <v>74.03</v>
      </c>
      <c r="O238" s="185"/>
      <c r="P238" s="718">
        <v>74.03</v>
      </c>
      <c r="Q238" s="719">
        <f t="shared" si="104"/>
        <v>0</v>
      </c>
      <c r="R238" s="211"/>
      <c r="S238" s="211"/>
      <c r="T238" s="211"/>
      <c r="U238" s="211"/>
      <c r="V238" s="820">
        <f t="shared" si="105"/>
        <v>25.984529999999999</v>
      </c>
      <c r="W238" s="821">
        <f t="shared" si="106"/>
        <v>0</v>
      </c>
      <c r="X238" s="821">
        <f t="shared" si="107"/>
        <v>0</v>
      </c>
    </row>
    <row r="239" spans="1:24" s="350" customFormat="1" ht="11.25" customHeight="1">
      <c r="A239" s="179" t="s">
        <v>1080</v>
      </c>
      <c r="B239" s="2" t="s">
        <v>426</v>
      </c>
      <c r="C239" s="2" t="s">
        <v>453</v>
      </c>
      <c r="D239" s="180"/>
      <c r="E239" s="181" t="s">
        <v>577</v>
      </c>
      <c r="F239" s="181"/>
      <c r="G239" s="181" t="s">
        <v>294</v>
      </c>
      <c r="H239" s="182" t="s">
        <v>591</v>
      </c>
      <c r="I239" s="182">
        <v>1</v>
      </c>
      <c r="J239" s="182">
        <v>1.02</v>
      </c>
      <c r="K239" s="182">
        <v>0.57999999999999996</v>
      </c>
      <c r="L239" s="183">
        <f t="shared" si="98"/>
        <v>0.59160000000000001</v>
      </c>
      <c r="M239" s="209" t="s">
        <v>1176</v>
      </c>
      <c r="N239" s="184">
        <v>74.03</v>
      </c>
      <c r="O239" s="185"/>
      <c r="P239" s="718">
        <v>74.03</v>
      </c>
      <c r="Q239" s="719">
        <f t="shared" si="104"/>
        <v>0</v>
      </c>
      <c r="R239" s="211"/>
      <c r="S239" s="211"/>
      <c r="T239" s="211"/>
      <c r="U239" s="211"/>
      <c r="V239" s="820">
        <f t="shared" si="105"/>
        <v>43.796148000000002</v>
      </c>
      <c r="W239" s="821">
        <f t="shared" si="106"/>
        <v>0</v>
      </c>
      <c r="X239" s="821">
        <f t="shared" si="107"/>
        <v>0</v>
      </c>
    </row>
    <row r="240" spans="1:24" s="350" customFormat="1" ht="11.25" customHeight="1">
      <c r="A240" s="179" t="s">
        <v>1081</v>
      </c>
      <c r="B240" s="2" t="s">
        <v>426</v>
      </c>
      <c r="C240" s="2" t="s">
        <v>454</v>
      </c>
      <c r="D240" s="180"/>
      <c r="E240" s="181" t="s">
        <v>577</v>
      </c>
      <c r="F240" s="181"/>
      <c r="G240" s="181" t="s">
        <v>294</v>
      </c>
      <c r="H240" s="182" t="s">
        <v>591</v>
      </c>
      <c r="I240" s="182">
        <v>1</v>
      </c>
      <c r="J240" s="182">
        <v>1.74</v>
      </c>
      <c r="K240" s="182">
        <v>0.47</v>
      </c>
      <c r="L240" s="183">
        <f t="shared" si="98"/>
        <v>0.81779999999999997</v>
      </c>
      <c r="M240" s="209" t="s">
        <v>1226</v>
      </c>
      <c r="N240" s="184">
        <v>52.17</v>
      </c>
      <c r="O240" s="185"/>
      <c r="P240" s="718">
        <v>52.17</v>
      </c>
      <c r="Q240" s="719">
        <f t="shared" si="104"/>
        <v>0</v>
      </c>
      <c r="R240" s="211"/>
      <c r="S240" s="211"/>
      <c r="T240" s="211"/>
      <c r="U240" s="211"/>
      <c r="V240" s="820">
        <f t="shared" si="105"/>
        <v>42.664625999999998</v>
      </c>
      <c r="W240" s="821">
        <f t="shared" si="106"/>
        <v>0</v>
      </c>
      <c r="X240" s="821">
        <f t="shared" si="107"/>
        <v>0</v>
      </c>
    </row>
    <row r="241" spans="1:24" s="350" customFormat="1" ht="11.25" customHeight="1">
      <c r="A241" s="179" t="s">
        <v>1082</v>
      </c>
      <c r="B241" s="2" t="s">
        <v>426</v>
      </c>
      <c r="C241" s="2" t="s">
        <v>454</v>
      </c>
      <c r="D241" s="180"/>
      <c r="E241" s="181" t="s">
        <v>577</v>
      </c>
      <c r="F241" s="181"/>
      <c r="G241" s="181" t="s">
        <v>294</v>
      </c>
      <c r="H241" s="182" t="s">
        <v>591</v>
      </c>
      <c r="I241" s="182">
        <v>1</v>
      </c>
      <c r="J241" s="182">
        <v>1.74</v>
      </c>
      <c r="K241" s="182">
        <v>0.54</v>
      </c>
      <c r="L241" s="183">
        <f t="shared" si="98"/>
        <v>0.9396000000000001</v>
      </c>
      <c r="M241" s="209" t="s">
        <v>1226</v>
      </c>
      <c r="N241" s="184">
        <v>52.17</v>
      </c>
      <c r="O241" s="185"/>
      <c r="P241" s="718">
        <v>52.17</v>
      </c>
      <c r="Q241" s="719">
        <f t="shared" si="104"/>
        <v>0</v>
      </c>
      <c r="R241" s="211"/>
      <c r="S241" s="211"/>
      <c r="T241" s="211"/>
      <c r="U241" s="211"/>
      <c r="V241" s="820">
        <f t="shared" si="105"/>
        <v>49.018932000000007</v>
      </c>
      <c r="W241" s="821">
        <f t="shared" si="106"/>
        <v>0</v>
      </c>
      <c r="X241" s="821">
        <f t="shared" si="107"/>
        <v>0</v>
      </c>
    </row>
    <row r="242" spans="1:24" s="350" customFormat="1" ht="11.25" customHeight="1">
      <c r="A242" s="179" t="s">
        <v>1083</v>
      </c>
      <c r="B242" s="2" t="s">
        <v>426</v>
      </c>
      <c r="C242" s="2" t="s">
        <v>454</v>
      </c>
      <c r="D242" s="180"/>
      <c r="E242" s="181" t="s">
        <v>577</v>
      </c>
      <c r="F242" s="181"/>
      <c r="G242" s="181" t="s">
        <v>294</v>
      </c>
      <c r="H242" s="182" t="s">
        <v>591</v>
      </c>
      <c r="I242" s="182">
        <v>2</v>
      </c>
      <c r="J242" s="182">
        <v>1.2</v>
      </c>
      <c r="K242" s="182">
        <v>1.22</v>
      </c>
      <c r="L242" s="183">
        <f t="shared" si="98"/>
        <v>2.9279999999999999</v>
      </c>
      <c r="M242" s="209" t="s">
        <v>1226</v>
      </c>
      <c r="N242" s="184">
        <v>52.17</v>
      </c>
      <c r="O242" s="185"/>
      <c r="P242" s="718">
        <v>52.17</v>
      </c>
      <c r="Q242" s="719">
        <f t="shared" si="104"/>
        <v>0</v>
      </c>
      <c r="R242" s="211"/>
      <c r="S242" s="211"/>
      <c r="T242" s="211"/>
      <c r="U242" s="211"/>
      <c r="V242" s="820">
        <f t="shared" si="105"/>
        <v>152.75376</v>
      </c>
      <c r="W242" s="821">
        <f t="shared" si="106"/>
        <v>0</v>
      </c>
      <c r="X242" s="821">
        <f t="shared" si="107"/>
        <v>0</v>
      </c>
    </row>
    <row r="243" spans="1:24" s="350" customFormat="1" ht="11.25" customHeight="1">
      <c r="A243" s="179" t="s">
        <v>1084</v>
      </c>
      <c r="B243" s="2" t="s">
        <v>426</v>
      </c>
      <c r="C243" s="2" t="s">
        <v>454</v>
      </c>
      <c r="D243" s="180"/>
      <c r="E243" s="181" t="s">
        <v>577</v>
      </c>
      <c r="F243" s="181"/>
      <c r="G243" s="181" t="s">
        <v>294</v>
      </c>
      <c r="H243" s="182" t="s">
        <v>591</v>
      </c>
      <c r="I243" s="182">
        <v>2</v>
      </c>
      <c r="J243" s="182">
        <v>0.47</v>
      </c>
      <c r="K243" s="182">
        <v>1.22</v>
      </c>
      <c r="L243" s="183">
        <f t="shared" si="98"/>
        <v>1.1467999999999998</v>
      </c>
      <c r="M243" s="209" t="s">
        <v>1226</v>
      </c>
      <c r="N243" s="184">
        <v>52.17</v>
      </c>
      <c r="O243" s="185"/>
      <c r="P243" s="718">
        <v>52.17</v>
      </c>
      <c r="Q243" s="719">
        <f t="shared" si="104"/>
        <v>0</v>
      </c>
      <c r="R243" s="211"/>
      <c r="S243" s="211"/>
      <c r="T243" s="211"/>
      <c r="U243" s="211"/>
      <c r="V243" s="820">
        <f t="shared" si="105"/>
        <v>59.828555999999992</v>
      </c>
      <c r="W243" s="821">
        <f t="shared" si="106"/>
        <v>0</v>
      </c>
      <c r="X243" s="821">
        <f t="shared" si="107"/>
        <v>0</v>
      </c>
    </row>
    <row r="244" spans="1:24" s="350" customFormat="1" ht="11.25" customHeight="1">
      <c r="A244" s="227" t="s">
        <v>72</v>
      </c>
      <c r="B244" s="213" t="s">
        <v>548</v>
      </c>
      <c r="C244" s="213"/>
      <c r="D244" s="214"/>
      <c r="E244" s="214"/>
      <c r="F244" s="214"/>
      <c r="G244" s="214"/>
      <c r="H244" s="214"/>
      <c r="I244" s="214"/>
      <c r="J244" s="215"/>
      <c r="K244" s="215"/>
      <c r="L244" s="216">
        <f>SUM(L229:L243)</f>
        <v>11.862300000000001</v>
      </c>
      <c r="M244" s="218"/>
      <c r="N244" s="218"/>
      <c r="O244" s="218"/>
      <c r="P244" s="218"/>
      <c r="Q244" s="218"/>
      <c r="R244" s="218"/>
      <c r="S244" s="218"/>
      <c r="T244" s="218"/>
      <c r="U244" s="218"/>
      <c r="V244" s="842">
        <f t="shared" ref="V244:X244" si="108">SUM(V229:V243)</f>
        <v>750.6741770000001</v>
      </c>
      <c r="W244" s="842">
        <f t="shared" si="108"/>
        <v>0</v>
      </c>
      <c r="X244" s="842">
        <f t="shared" si="108"/>
        <v>0</v>
      </c>
    </row>
    <row r="245" spans="1:24" s="350" customFormat="1" ht="11.25" customHeight="1">
      <c r="A245" s="219"/>
      <c r="B245" s="220" t="s">
        <v>330</v>
      </c>
      <c r="C245" s="221"/>
      <c r="D245" s="222"/>
      <c r="E245" s="223"/>
      <c r="F245" s="224"/>
      <c r="G245" s="225"/>
      <c r="H245" s="222"/>
      <c r="I245" s="222"/>
      <c r="J245" s="222"/>
      <c r="K245" s="222"/>
      <c r="L245" s="222"/>
      <c r="M245" s="222"/>
      <c r="N245" s="222"/>
      <c r="O245" s="224"/>
      <c r="P245" s="222"/>
      <c r="Q245" s="222"/>
      <c r="R245" s="222"/>
      <c r="S245" s="222"/>
      <c r="T245" s="222"/>
      <c r="U245" s="222"/>
      <c r="V245" s="222"/>
      <c r="W245" s="222"/>
      <c r="X245" s="226"/>
    </row>
    <row r="246" spans="1:24" s="350" customFormat="1" ht="11.25" customHeight="1">
      <c r="A246" s="179" t="s">
        <v>703</v>
      </c>
      <c r="B246" s="2" t="s">
        <v>330</v>
      </c>
      <c r="C246" s="2" t="s">
        <v>1220</v>
      </c>
      <c r="D246" s="180" t="s">
        <v>394</v>
      </c>
      <c r="E246" s="181" t="s">
        <v>577</v>
      </c>
      <c r="F246" s="181"/>
      <c r="G246" s="181" t="s">
        <v>346</v>
      </c>
      <c r="H246" s="182" t="s">
        <v>593</v>
      </c>
      <c r="I246" s="182">
        <v>3</v>
      </c>
      <c r="J246" s="182">
        <v>1.8</v>
      </c>
      <c r="K246" s="182">
        <v>2.7</v>
      </c>
      <c r="L246" s="183">
        <f t="shared" ref="L246:L291" si="109">I246*J246*K246</f>
        <v>14.580000000000002</v>
      </c>
      <c r="M246" s="209" t="s">
        <v>1227</v>
      </c>
      <c r="N246" s="184">
        <v>37.01</v>
      </c>
      <c r="O246" s="185"/>
      <c r="P246" s="718">
        <v>37.01</v>
      </c>
      <c r="Q246" s="719">
        <f t="shared" ref="Q246:Q255" si="110">IF(O246&gt;0,LVS_1.1_UR_MOSA*L246/O246,0)</f>
        <v>0</v>
      </c>
      <c r="R246" s="211"/>
      <c r="S246" s="211"/>
      <c r="T246" s="211"/>
      <c r="U246" s="211"/>
      <c r="V246" s="820">
        <f t="shared" ref="V246:V255" si="111">L246*N246</f>
        <v>539.60580000000004</v>
      </c>
      <c r="W246" s="821">
        <f t="shared" ref="W246:W255" si="112">IFERROR(V246/O246,0)</f>
        <v>0</v>
      </c>
      <c r="X246" s="821">
        <f t="shared" ref="X246:X255" si="113">IFERROR(ROUND(P246*Q246+R246*S246+T246*U246,2),0)</f>
        <v>0</v>
      </c>
    </row>
    <row r="247" spans="1:24" s="350" customFormat="1" ht="11.25" customHeight="1">
      <c r="A247" s="179" t="s">
        <v>704</v>
      </c>
      <c r="B247" s="2" t="s">
        <v>330</v>
      </c>
      <c r="C247" s="2" t="s">
        <v>1220</v>
      </c>
      <c r="D247" s="180" t="s">
        <v>394</v>
      </c>
      <c r="E247" s="181" t="s">
        <v>577</v>
      </c>
      <c r="F247" s="181"/>
      <c r="G247" s="181" t="s">
        <v>346</v>
      </c>
      <c r="H247" s="182" t="s">
        <v>593</v>
      </c>
      <c r="I247" s="182">
        <v>4</v>
      </c>
      <c r="J247" s="182">
        <v>2.5</v>
      </c>
      <c r="K247" s="182">
        <v>2.7</v>
      </c>
      <c r="L247" s="183">
        <f t="shared" si="109"/>
        <v>27</v>
      </c>
      <c r="M247" s="209" t="s">
        <v>1227</v>
      </c>
      <c r="N247" s="184">
        <v>37.01</v>
      </c>
      <c r="O247" s="185"/>
      <c r="P247" s="718">
        <v>37.01</v>
      </c>
      <c r="Q247" s="719">
        <f t="shared" si="110"/>
        <v>0</v>
      </c>
      <c r="R247" s="211"/>
      <c r="S247" s="211"/>
      <c r="T247" s="211"/>
      <c r="U247" s="211"/>
      <c r="V247" s="820">
        <f t="shared" si="111"/>
        <v>999.27</v>
      </c>
      <c r="W247" s="821">
        <f t="shared" si="112"/>
        <v>0</v>
      </c>
      <c r="X247" s="821">
        <f t="shared" si="113"/>
        <v>0</v>
      </c>
    </row>
    <row r="248" spans="1:24" s="350" customFormat="1" ht="11.25" customHeight="1">
      <c r="A248" s="179" t="s">
        <v>1085</v>
      </c>
      <c r="B248" s="2" t="s">
        <v>330</v>
      </c>
      <c r="C248" s="2" t="s">
        <v>1220</v>
      </c>
      <c r="D248" s="180" t="s">
        <v>394</v>
      </c>
      <c r="E248" s="181" t="s">
        <v>577</v>
      </c>
      <c r="F248" s="181"/>
      <c r="G248" s="181" t="s">
        <v>346</v>
      </c>
      <c r="H248" s="182" t="s">
        <v>593</v>
      </c>
      <c r="I248" s="182">
        <v>8</v>
      </c>
      <c r="J248" s="182">
        <v>2.7</v>
      </c>
      <c r="K248" s="182">
        <v>2.5499999999999998</v>
      </c>
      <c r="L248" s="183">
        <f t="shared" si="109"/>
        <v>55.08</v>
      </c>
      <c r="M248" s="209" t="s">
        <v>1227</v>
      </c>
      <c r="N248" s="184">
        <v>37.01</v>
      </c>
      <c r="O248" s="185"/>
      <c r="P248" s="718">
        <v>37.01</v>
      </c>
      <c r="Q248" s="719">
        <f t="shared" si="110"/>
        <v>0</v>
      </c>
      <c r="R248" s="211"/>
      <c r="S248" s="211"/>
      <c r="T248" s="211"/>
      <c r="U248" s="211"/>
      <c r="V248" s="820">
        <f t="shared" si="111"/>
        <v>2038.5107999999998</v>
      </c>
      <c r="W248" s="821">
        <f t="shared" si="112"/>
        <v>0</v>
      </c>
      <c r="X248" s="821">
        <f t="shared" si="113"/>
        <v>0</v>
      </c>
    </row>
    <row r="249" spans="1:24" s="350" customFormat="1" ht="11.25" customHeight="1">
      <c r="A249" s="179" t="s">
        <v>1086</v>
      </c>
      <c r="B249" s="2" t="s">
        <v>330</v>
      </c>
      <c r="C249" s="2"/>
      <c r="D249" s="180" t="s">
        <v>389</v>
      </c>
      <c r="E249" s="181" t="s">
        <v>577</v>
      </c>
      <c r="F249" s="181"/>
      <c r="G249" s="181" t="s">
        <v>346</v>
      </c>
      <c r="H249" s="182" t="s">
        <v>593</v>
      </c>
      <c r="I249" s="182">
        <v>2</v>
      </c>
      <c r="J249" s="182">
        <v>1.35</v>
      </c>
      <c r="K249" s="182">
        <v>0.34</v>
      </c>
      <c r="L249" s="183">
        <f t="shared" si="109"/>
        <v>0.91800000000000015</v>
      </c>
      <c r="M249" s="209" t="s">
        <v>1179</v>
      </c>
      <c r="N249" s="184">
        <v>58.87</v>
      </c>
      <c r="O249" s="185"/>
      <c r="P249" s="718">
        <v>58.87</v>
      </c>
      <c r="Q249" s="719">
        <f t="shared" si="110"/>
        <v>0</v>
      </c>
      <c r="R249" s="211"/>
      <c r="S249" s="211"/>
      <c r="T249" s="211"/>
      <c r="U249" s="211"/>
      <c r="V249" s="820">
        <f t="shared" si="111"/>
        <v>54.042660000000005</v>
      </c>
      <c r="W249" s="821">
        <f t="shared" si="112"/>
        <v>0</v>
      </c>
      <c r="X249" s="821">
        <f t="shared" si="113"/>
        <v>0</v>
      </c>
    </row>
    <row r="250" spans="1:24" s="350" customFormat="1" ht="11.25" customHeight="1">
      <c r="A250" s="179" t="s">
        <v>1087</v>
      </c>
      <c r="B250" s="2" t="s">
        <v>330</v>
      </c>
      <c r="C250" s="2"/>
      <c r="D250" s="180" t="s">
        <v>389</v>
      </c>
      <c r="E250" s="181" t="s">
        <v>577</v>
      </c>
      <c r="F250" s="181"/>
      <c r="G250" s="181" t="s">
        <v>346</v>
      </c>
      <c r="H250" s="182" t="s">
        <v>593</v>
      </c>
      <c r="I250" s="182">
        <v>2</v>
      </c>
      <c r="J250" s="182">
        <v>1.33</v>
      </c>
      <c r="K250" s="182">
        <v>0.44</v>
      </c>
      <c r="L250" s="183">
        <f t="shared" si="109"/>
        <v>1.1704000000000001</v>
      </c>
      <c r="M250" s="209" t="s">
        <v>1179</v>
      </c>
      <c r="N250" s="184">
        <v>58.87</v>
      </c>
      <c r="O250" s="185"/>
      <c r="P250" s="718">
        <v>58.87</v>
      </c>
      <c r="Q250" s="719">
        <f t="shared" si="110"/>
        <v>0</v>
      </c>
      <c r="R250" s="211"/>
      <c r="S250" s="211"/>
      <c r="T250" s="211"/>
      <c r="U250" s="211"/>
      <c r="V250" s="820">
        <f t="shared" si="111"/>
        <v>68.901448000000002</v>
      </c>
      <c r="W250" s="821">
        <f t="shared" si="112"/>
        <v>0</v>
      </c>
      <c r="X250" s="821">
        <f t="shared" si="113"/>
        <v>0</v>
      </c>
    </row>
    <row r="251" spans="1:24" s="350" customFormat="1" ht="11.25" customHeight="1">
      <c r="A251" s="179" t="s">
        <v>1088</v>
      </c>
      <c r="B251" s="2" t="s">
        <v>330</v>
      </c>
      <c r="C251" s="228" t="s">
        <v>1222</v>
      </c>
      <c r="D251" s="180" t="s">
        <v>1221</v>
      </c>
      <c r="E251" s="181" t="s">
        <v>577</v>
      </c>
      <c r="F251" s="181"/>
      <c r="G251" s="181" t="s">
        <v>294</v>
      </c>
      <c r="H251" s="182" t="s">
        <v>591</v>
      </c>
      <c r="I251" s="182">
        <v>15</v>
      </c>
      <c r="J251" s="182">
        <v>1.3</v>
      </c>
      <c r="K251" s="182">
        <v>2</v>
      </c>
      <c r="L251" s="183">
        <f t="shared" si="109"/>
        <v>39</v>
      </c>
      <c r="M251" s="209" t="s">
        <v>1179</v>
      </c>
      <c r="N251" s="184">
        <v>58.87</v>
      </c>
      <c r="O251" s="185"/>
      <c r="P251" s="718">
        <v>58.87</v>
      </c>
      <c r="Q251" s="719">
        <f t="shared" si="110"/>
        <v>0</v>
      </c>
      <c r="R251" s="211"/>
      <c r="S251" s="211"/>
      <c r="T251" s="211"/>
      <c r="U251" s="211"/>
      <c r="V251" s="820">
        <f t="shared" si="111"/>
        <v>2295.9299999999998</v>
      </c>
      <c r="W251" s="821">
        <f t="shared" si="112"/>
        <v>0</v>
      </c>
      <c r="X251" s="821">
        <f t="shared" si="113"/>
        <v>0</v>
      </c>
    </row>
    <row r="252" spans="1:24" s="350" customFormat="1" ht="11.25" customHeight="1">
      <c r="A252" s="179" t="s">
        <v>1089</v>
      </c>
      <c r="B252" s="2" t="s">
        <v>330</v>
      </c>
      <c r="C252" s="229" t="s">
        <v>1225</v>
      </c>
      <c r="D252" s="180" t="s">
        <v>390</v>
      </c>
      <c r="E252" s="181" t="s">
        <v>577</v>
      </c>
      <c r="F252" s="181"/>
      <c r="G252" s="181" t="s">
        <v>294</v>
      </c>
      <c r="H252" s="182" t="s">
        <v>591</v>
      </c>
      <c r="I252" s="182">
        <v>1</v>
      </c>
      <c r="J252" s="182">
        <v>1.1599999999999999</v>
      </c>
      <c r="K252" s="182">
        <v>0.45</v>
      </c>
      <c r="L252" s="183">
        <f t="shared" si="109"/>
        <v>0.52200000000000002</v>
      </c>
      <c r="M252" s="209" t="s">
        <v>1179</v>
      </c>
      <c r="N252" s="184">
        <v>58.87</v>
      </c>
      <c r="O252" s="185"/>
      <c r="P252" s="718">
        <v>58.87</v>
      </c>
      <c r="Q252" s="719">
        <f t="shared" si="110"/>
        <v>0</v>
      </c>
      <c r="R252" s="211"/>
      <c r="S252" s="211"/>
      <c r="T252" s="211"/>
      <c r="U252" s="211"/>
      <c r="V252" s="820">
        <f t="shared" si="111"/>
        <v>30.730139999999999</v>
      </c>
      <c r="W252" s="821">
        <f t="shared" si="112"/>
        <v>0</v>
      </c>
      <c r="X252" s="821">
        <f t="shared" si="113"/>
        <v>0</v>
      </c>
    </row>
    <row r="253" spans="1:24" s="350" customFormat="1" ht="11.25" customHeight="1">
      <c r="A253" s="179" t="s">
        <v>1090</v>
      </c>
      <c r="B253" s="2" t="s">
        <v>330</v>
      </c>
      <c r="C253" s="229" t="s">
        <v>1223</v>
      </c>
      <c r="D253" s="180" t="s">
        <v>390</v>
      </c>
      <c r="E253" s="181" t="s">
        <v>577</v>
      </c>
      <c r="F253" s="181"/>
      <c r="G253" s="181" t="s">
        <v>294</v>
      </c>
      <c r="H253" s="182" t="s">
        <v>591</v>
      </c>
      <c r="I253" s="182">
        <v>1</v>
      </c>
      <c r="J253" s="182">
        <v>1.1599999999999999</v>
      </c>
      <c r="K253" s="182">
        <v>1.06</v>
      </c>
      <c r="L253" s="183">
        <f t="shared" si="109"/>
        <v>1.2296</v>
      </c>
      <c r="M253" s="209" t="s">
        <v>1179</v>
      </c>
      <c r="N253" s="184">
        <v>58.87</v>
      </c>
      <c r="O253" s="185"/>
      <c r="P253" s="718">
        <v>58.87</v>
      </c>
      <c r="Q253" s="719">
        <f t="shared" si="110"/>
        <v>0</v>
      </c>
      <c r="R253" s="211"/>
      <c r="S253" s="211"/>
      <c r="T253" s="211"/>
      <c r="U253" s="211"/>
      <c r="V253" s="820">
        <f t="shared" si="111"/>
        <v>72.386551999999995</v>
      </c>
      <c r="W253" s="821">
        <f t="shared" si="112"/>
        <v>0</v>
      </c>
      <c r="X253" s="821">
        <f t="shared" si="113"/>
        <v>0</v>
      </c>
    </row>
    <row r="254" spans="1:24" s="350" customFormat="1" ht="11.25" customHeight="1">
      <c r="A254" s="179" t="s">
        <v>1091</v>
      </c>
      <c r="B254" s="2" t="s">
        <v>330</v>
      </c>
      <c r="C254" s="230" t="s">
        <v>1224</v>
      </c>
      <c r="D254" s="180" t="s">
        <v>390</v>
      </c>
      <c r="E254" s="181" t="s">
        <v>577</v>
      </c>
      <c r="F254" s="181"/>
      <c r="G254" s="181" t="s">
        <v>294</v>
      </c>
      <c r="H254" s="182" t="s">
        <v>591</v>
      </c>
      <c r="I254" s="182">
        <v>2</v>
      </c>
      <c r="J254" s="182">
        <v>0.67</v>
      </c>
      <c r="K254" s="182">
        <v>0.55000000000000004</v>
      </c>
      <c r="L254" s="183">
        <f t="shared" si="109"/>
        <v>0.7370000000000001</v>
      </c>
      <c r="M254" s="209" t="s">
        <v>1179</v>
      </c>
      <c r="N254" s="184">
        <v>58.87</v>
      </c>
      <c r="O254" s="185"/>
      <c r="P254" s="718">
        <v>58.87</v>
      </c>
      <c r="Q254" s="719">
        <f t="shared" si="110"/>
        <v>0</v>
      </c>
      <c r="R254" s="211"/>
      <c r="S254" s="211"/>
      <c r="T254" s="211"/>
      <c r="U254" s="211"/>
      <c r="V254" s="820">
        <f t="shared" si="111"/>
        <v>43.387190000000004</v>
      </c>
      <c r="W254" s="821">
        <f t="shared" si="112"/>
        <v>0</v>
      </c>
      <c r="X254" s="821">
        <f t="shared" si="113"/>
        <v>0</v>
      </c>
    </row>
    <row r="255" spans="1:24" s="350" customFormat="1" ht="11.25" customHeight="1">
      <c r="A255" s="179" t="s">
        <v>1092</v>
      </c>
      <c r="B255" s="2" t="s">
        <v>330</v>
      </c>
      <c r="C255" s="2"/>
      <c r="D255" s="180" t="s">
        <v>390</v>
      </c>
      <c r="E255" s="181" t="s">
        <v>577</v>
      </c>
      <c r="F255" s="181"/>
      <c r="G255" s="181" t="s">
        <v>294</v>
      </c>
      <c r="H255" s="182" t="s">
        <v>591</v>
      </c>
      <c r="I255" s="182">
        <v>1</v>
      </c>
      <c r="J255" s="182">
        <v>1.8</v>
      </c>
      <c r="K255" s="182">
        <v>0.67</v>
      </c>
      <c r="L255" s="183">
        <f t="shared" si="109"/>
        <v>1.2060000000000002</v>
      </c>
      <c r="M255" s="209" t="s">
        <v>1179</v>
      </c>
      <c r="N255" s="184">
        <v>58.87</v>
      </c>
      <c r="O255" s="185"/>
      <c r="P255" s="718">
        <v>58.87</v>
      </c>
      <c r="Q255" s="719">
        <f t="shared" si="110"/>
        <v>0</v>
      </c>
      <c r="R255" s="211"/>
      <c r="S255" s="211"/>
      <c r="T255" s="211"/>
      <c r="U255" s="211"/>
      <c r="V255" s="820">
        <f t="shared" si="111"/>
        <v>70.997220000000013</v>
      </c>
      <c r="W255" s="821">
        <f t="shared" si="112"/>
        <v>0</v>
      </c>
      <c r="X255" s="821">
        <f t="shared" si="113"/>
        <v>0</v>
      </c>
    </row>
    <row r="256" spans="1:24" s="350" customFormat="1" ht="11.25" customHeight="1">
      <c r="A256" s="227" t="s">
        <v>72</v>
      </c>
      <c r="B256" s="213" t="s">
        <v>548</v>
      </c>
      <c r="C256" s="213"/>
      <c r="D256" s="214"/>
      <c r="E256" s="214"/>
      <c r="F256" s="214"/>
      <c r="G256" s="214"/>
      <c r="H256" s="214"/>
      <c r="I256" s="214"/>
      <c r="J256" s="215"/>
      <c r="K256" s="215"/>
      <c r="L256" s="216">
        <f>SUM(L246:L255)</f>
        <v>141.44299999999998</v>
      </c>
      <c r="M256" s="218"/>
      <c r="N256" s="218"/>
      <c r="O256" s="218"/>
      <c r="P256" s="218"/>
      <c r="Q256" s="218"/>
      <c r="R256" s="218"/>
      <c r="S256" s="218"/>
      <c r="T256" s="218"/>
      <c r="U256" s="218"/>
      <c r="V256" s="842">
        <f t="shared" ref="V256:X256" si="114">SUM(V246:V255)</f>
        <v>6213.76181</v>
      </c>
      <c r="W256" s="842">
        <f t="shared" si="114"/>
        <v>0</v>
      </c>
      <c r="X256" s="842">
        <f t="shared" si="114"/>
        <v>0</v>
      </c>
    </row>
    <row r="257" spans="1:24" s="350" customFormat="1" ht="11.25" customHeight="1">
      <c r="A257" s="219"/>
      <c r="B257" s="220" t="s">
        <v>455</v>
      </c>
      <c r="C257" s="221"/>
      <c r="D257" s="222"/>
      <c r="E257" s="223"/>
      <c r="F257" s="224"/>
      <c r="G257" s="225"/>
      <c r="H257" s="222"/>
      <c r="I257" s="222"/>
      <c r="J257" s="222"/>
      <c r="K257" s="222"/>
      <c r="L257" s="222"/>
      <c r="M257" s="222"/>
      <c r="N257" s="222"/>
      <c r="O257" s="224"/>
      <c r="P257" s="222"/>
      <c r="Q257" s="222"/>
      <c r="R257" s="222"/>
      <c r="S257" s="222"/>
      <c r="T257" s="222"/>
      <c r="U257" s="222"/>
      <c r="V257" s="222"/>
      <c r="W257" s="222"/>
      <c r="X257" s="226"/>
    </row>
    <row r="258" spans="1:24" s="350" customFormat="1" ht="11.25" customHeight="1">
      <c r="A258" s="179" t="s">
        <v>705</v>
      </c>
      <c r="B258" s="2" t="s">
        <v>1252</v>
      </c>
      <c r="C258" s="2" t="s">
        <v>207</v>
      </c>
      <c r="D258" s="180" t="s">
        <v>518</v>
      </c>
      <c r="E258" s="181" t="s">
        <v>577</v>
      </c>
      <c r="F258" s="181"/>
      <c r="G258" s="181" t="s">
        <v>294</v>
      </c>
      <c r="H258" s="182" t="s">
        <v>593</v>
      </c>
      <c r="I258" s="182">
        <v>2</v>
      </c>
      <c r="J258" s="182">
        <v>1.6</v>
      </c>
      <c r="K258" s="182">
        <v>2.5</v>
      </c>
      <c r="L258" s="183">
        <v>8</v>
      </c>
      <c r="M258" s="209" t="s">
        <v>1176</v>
      </c>
      <c r="N258" s="184">
        <v>74.03</v>
      </c>
      <c r="O258" s="185"/>
      <c r="P258" s="718">
        <v>74.03</v>
      </c>
      <c r="Q258" s="719">
        <f t="shared" ref="Q258:Q264" si="115">IF(O258&gt;0,LVS_1.1_UR_MOSA*L258/O258,0)</f>
        <v>0</v>
      </c>
      <c r="R258" s="211"/>
      <c r="S258" s="211"/>
      <c r="T258" s="211"/>
      <c r="U258" s="211"/>
      <c r="V258" s="820">
        <f t="shared" ref="V258:V264" si="116">L258*N258</f>
        <v>592.24</v>
      </c>
      <c r="W258" s="821">
        <f t="shared" ref="W258:W264" si="117">IFERROR(V258/O258,0)</f>
        <v>0</v>
      </c>
      <c r="X258" s="821">
        <f t="shared" ref="X258:X264" si="118">IFERROR(ROUND(P258*Q258+R258*S258+T258*U258,2),0)</f>
        <v>0</v>
      </c>
    </row>
    <row r="259" spans="1:24" s="350" customFormat="1" ht="11.25" customHeight="1">
      <c r="A259" s="179" t="s">
        <v>706</v>
      </c>
      <c r="B259" s="2" t="s">
        <v>200</v>
      </c>
      <c r="C259" s="2" t="s">
        <v>194</v>
      </c>
      <c r="D259" s="180" t="s">
        <v>1253</v>
      </c>
      <c r="E259" s="181" t="s">
        <v>1254</v>
      </c>
      <c r="F259" s="181"/>
      <c r="G259" s="181" t="s">
        <v>346</v>
      </c>
      <c r="H259" s="182" t="s">
        <v>593</v>
      </c>
      <c r="I259" s="182">
        <v>2</v>
      </c>
      <c r="J259" s="182">
        <v>1.5</v>
      </c>
      <c r="K259" s="182">
        <v>3</v>
      </c>
      <c r="L259" s="183">
        <v>9</v>
      </c>
      <c r="M259" s="209" t="s">
        <v>1176</v>
      </c>
      <c r="N259" s="184">
        <v>74.03</v>
      </c>
      <c r="O259" s="185"/>
      <c r="P259" s="718">
        <v>74.03</v>
      </c>
      <c r="Q259" s="719">
        <f t="shared" si="115"/>
        <v>0</v>
      </c>
      <c r="R259" s="211"/>
      <c r="S259" s="211"/>
      <c r="T259" s="211"/>
      <c r="U259" s="211"/>
      <c r="V259" s="820">
        <f t="shared" si="116"/>
        <v>666.27</v>
      </c>
      <c r="W259" s="821">
        <f t="shared" si="117"/>
        <v>0</v>
      </c>
      <c r="X259" s="821">
        <f t="shared" si="118"/>
        <v>0</v>
      </c>
    </row>
    <row r="260" spans="1:24" s="350" customFormat="1" ht="11.25" customHeight="1">
      <c r="A260" s="179" t="s">
        <v>1093</v>
      </c>
      <c r="B260" s="2" t="s">
        <v>135</v>
      </c>
      <c r="C260" s="2" t="s">
        <v>456</v>
      </c>
      <c r="D260" s="180" t="s">
        <v>1255</v>
      </c>
      <c r="E260" s="181" t="s">
        <v>577</v>
      </c>
      <c r="F260" s="181"/>
      <c r="G260" s="181" t="s">
        <v>346</v>
      </c>
      <c r="H260" s="182" t="s">
        <v>591</v>
      </c>
      <c r="I260" s="182">
        <v>6</v>
      </c>
      <c r="J260" s="182">
        <v>1.24</v>
      </c>
      <c r="K260" s="182">
        <v>1.58</v>
      </c>
      <c r="L260" s="183">
        <v>11.7552</v>
      </c>
      <c r="M260" s="209" t="s">
        <v>1176</v>
      </c>
      <c r="N260" s="184">
        <v>74.03</v>
      </c>
      <c r="O260" s="185"/>
      <c r="P260" s="718">
        <v>74.03</v>
      </c>
      <c r="Q260" s="719">
        <f t="shared" si="115"/>
        <v>0</v>
      </c>
      <c r="R260" s="211"/>
      <c r="S260" s="211"/>
      <c r="T260" s="211"/>
      <c r="U260" s="211"/>
      <c r="V260" s="820">
        <f t="shared" si="116"/>
        <v>870.23745600000007</v>
      </c>
      <c r="W260" s="821">
        <f t="shared" si="117"/>
        <v>0</v>
      </c>
      <c r="X260" s="821">
        <f t="shared" si="118"/>
        <v>0</v>
      </c>
    </row>
    <row r="261" spans="1:24" s="350" customFormat="1" ht="11.25" customHeight="1">
      <c r="A261" s="179" t="s">
        <v>1094</v>
      </c>
      <c r="B261" s="2" t="s">
        <v>135</v>
      </c>
      <c r="C261" s="2" t="s">
        <v>457</v>
      </c>
      <c r="D261" s="180" t="s">
        <v>606</v>
      </c>
      <c r="E261" s="181" t="s">
        <v>577</v>
      </c>
      <c r="F261" s="181"/>
      <c r="G261" s="181" t="s">
        <v>346</v>
      </c>
      <c r="H261" s="182" t="s">
        <v>593</v>
      </c>
      <c r="I261" s="182">
        <v>2</v>
      </c>
      <c r="J261" s="182">
        <v>2.31</v>
      </c>
      <c r="K261" s="182">
        <v>2.5299999999999998</v>
      </c>
      <c r="L261" s="183">
        <v>11.688599999999999</v>
      </c>
      <c r="M261" s="209" t="s">
        <v>1176</v>
      </c>
      <c r="N261" s="184">
        <v>74.03</v>
      </c>
      <c r="O261" s="185"/>
      <c r="P261" s="718">
        <v>74.03</v>
      </c>
      <c r="Q261" s="719">
        <f t="shared" si="115"/>
        <v>0</v>
      </c>
      <c r="R261" s="211"/>
      <c r="S261" s="211"/>
      <c r="T261" s="211"/>
      <c r="U261" s="211"/>
      <c r="V261" s="820">
        <f t="shared" si="116"/>
        <v>865.30705799999998</v>
      </c>
      <c r="W261" s="821">
        <f t="shared" si="117"/>
        <v>0</v>
      </c>
      <c r="X261" s="821">
        <f t="shared" si="118"/>
        <v>0</v>
      </c>
    </row>
    <row r="262" spans="1:24" s="350" customFormat="1" ht="11.25" customHeight="1">
      <c r="A262" s="179" t="s">
        <v>1095</v>
      </c>
      <c r="B262" s="2" t="s">
        <v>1256</v>
      </c>
      <c r="C262" s="180" t="s">
        <v>459</v>
      </c>
      <c r="D262" s="2" t="s">
        <v>458</v>
      </c>
      <c r="E262" s="181" t="s">
        <v>577</v>
      </c>
      <c r="F262" s="181"/>
      <c r="G262" s="181" t="s">
        <v>346</v>
      </c>
      <c r="H262" s="182" t="s">
        <v>591</v>
      </c>
      <c r="I262" s="182">
        <v>2</v>
      </c>
      <c r="J262" s="182">
        <v>1.93</v>
      </c>
      <c r="K262" s="182">
        <v>1.39</v>
      </c>
      <c r="L262" s="183">
        <v>5.3653999999999993</v>
      </c>
      <c r="M262" s="209" t="s">
        <v>1176</v>
      </c>
      <c r="N262" s="184">
        <v>74.03</v>
      </c>
      <c r="O262" s="185"/>
      <c r="P262" s="718">
        <v>74.03</v>
      </c>
      <c r="Q262" s="719">
        <f t="shared" si="115"/>
        <v>0</v>
      </c>
      <c r="R262" s="211"/>
      <c r="S262" s="211"/>
      <c r="T262" s="211"/>
      <c r="U262" s="211"/>
      <c r="V262" s="820">
        <f t="shared" si="116"/>
        <v>397.20056199999993</v>
      </c>
      <c r="W262" s="821">
        <f t="shared" si="117"/>
        <v>0</v>
      </c>
      <c r="X262" s="821">
        <f t="shared" si="118"/>
        <v>0</v>
      </c>
    </row>
    <row r="263" spans="1:24" s="350" customFormat="1" ht="11.25" customHeight="1">
      <c r="A263" s="179" t="s">
        <v>1250</v>
      </c>
      <c r="B263" s="2" t="s">
        <v>460</v>
      </c>
      <c r="C263" s="2" t="s">
        <v>1257</v>
      </c>
      <c r="D263" s="180" t="s">
        <v>460</v>
      </c>
      <c r="E263" s="181" t="s">
        <v>577</v>
      </c>
      <c r="F263" s="181"/>
      <c r="G263" s="181" t="s">
        <v>346</v>
      </c>
      <c r="H263" s="182" t="s">
        <v>591</v>
      </c>
      <c r="I263" s="182">
        <v>1</v>
      </c>
      <c r="J263" s="182">
        <v>1.86</v>
      </c>
      <c r="K263" s="182">
        <v>1.1499999999999999</v>
      </c>
      <c r="L263" s="183">
        <v>2.1389999999999998</v>
      </c>
      <c r="M263" s="209" t="s">
        <v>1176</v>
      </c>
      <c r="N263" s="184">
        <v>74.03</v>
      </c>
      <c r="O263" s="185"/>
      <c r="P263" s="718">
        <v>74.03</v>
      </c>
      <c r="Q263" s="719">
        <f t="shared" si="115"/>
        <v>0</v>
      </c>
      <c r="R263" s="211"/>
      <c r="S263" s="211"/>
      <c r="T263" s="211"/>
      <c r="U263" s="211"/>
      <c r="V263" s="820">
        <f t="shared" si="116"/>
        <v>158.35016999999999</v>
      </c>
      <c r="W263" s="821">
        <f t="shared" si="117"/>
        <v>0</v>
      </c>
      <c r="X263" s="821">
        <f t="shared" si="118"/>
        <v>0</v>
      </c>
    </row>
    <row r="264" spans="1:24" s="350" customFormat="1" ht="11.25" customHeight="1">
      <c r="A264" s="179" t="s">
        <v>1251</v>
      </c>
      <c r="B264" s="2" t="s">
        <v>136</v>
      </c>
      <c r="C264" s="2" t="s">
        <v>196</v>
      </c>
      <c r="D264" s="180" t="s">
        <v>1258</v>
      </c>
      <c r="E264" s="181" t="s">
        <v>1254</v>
      </c>
      <c r="F264" s="181"/>
      <c r="G264" s="181" t="s">
        <v>294</v>
      </c>
      <c r="H264" s="182" t="s">
        <v>593</v>
      </c>
      <c r="I264" s="182">
        <v>1</v>
      </c>
      <c r="J264" s="182">
        <v>3.45</v>
      </c>
      <c r="K264" s="182">
        <v>2.4</v>
      </c>
      <c r="L264" s="183">
        <v>8.2799999999999994</v>
      </c>
      <c r="M264" s="209" t="s">
        <v>1226</v>
      </c>
      <c r="N264" s="184">
        <v>52.17</v>
      </c>
      <c r="O264" s="185"/>
      <c r="P264" s="718">
        <v>52.17</v>
      </c>
      <c r="Q264" s="719">
        <f t="shared" si="115"/>
        <v>0</v>
      </c>
      <c r="R264" s="211"/>
      <c r="S264" s="211"/>
      <c r="T264" s="211"/>
      <c r="U264" s="211"/>
      <c r="V264" s="820">
        <f t="shared" si="116"/>
        <v>431.9676</v>
      </c>
      <c r="W264" s="821">
        <f t="shared" si="117"/>
        <v>0</v>
      </c>
      <c r="X264" s="821">
        <f t="shared" si="118"/>
        <v>0</v>
      </c>
    </row>
    <row r="265" spans="1:24" s="350" customFormat="1" ht="11.25" customHeight="1">
      <c r="A265" s="227" t="s">
        <v>72</v>
      </c>
      <c r="B265" s="213" t="s">
        <v>548</v>
      </c>
      <c r="C265" s="213"/>
      <c r="D265" s="214"/>
      <c r="E265" s="214"/>
      <c r="F265" s="214"/>
      <c r="G265" s="214"/>
      <c r="H265" s="214"/>
      <c r="I265" s="214"/>
      <c r="J265" s="215"/>
      <c r="K265" s="215"/>
      <c r="L265" s="216">
        <f>SUM(L258:L264)</f>
        <v>56.228200000000008</v>
      </c>
      <c r="M265" s="218"/>
      <c r="N265" s="218"/>
      <c r="O265" s="218"/>
      <c r="P265" s="218"/>
      <c r="Q265" s="218"/>
      <c r="R265" s="218"/>
      <c r="S265" s="218"/>
      <c r="T265" s="218"/>
      <c r="U265" s="218"/>
      <c r="V265" s="842">
        <f t="shared" ref="V265:X265" si="119">SUM(V258:V264)</f>
        <v>3981.572846</v>
      </c>
      <c r="W265" s="842">
        <f t="shared" si="119"/>
        <v>0</v>
      </c>
      <c r="X265" s="842">
        <f t="shared" si="119"/>
        <v>0</v>
      </c>
    </row>
    <row r="266" spans="1:24" s="350" customFormat="1" ht="11.25" customHeight="1">
      <c r="A266" s="219"/>
      <c r="B266" s="220" t="s">
        <v>461</v>
      </c>
      <c r="C266" s="221"/>
      <c r="D266" s="222"/>
      <c r="E266" s="223"/>
      <c r="F266" s="224"/>
      <c r="G266" s="225"/>
      <c r="H266" s="222"/>
      <c r="I266" s="222"/>
      <c r="J266" s="222"/>
      <c r="K266" s="222"/>
      <c r="L266" s="222"/>
      <c r="M266" s="222"/>
      <c r="N266" s="222"/>
      <c r="O266" s="224"/>
      <c r="P266" s="222"/>
      <c r="Q266" s="222"/>
      <c r="R266" s="222"/>
      <c r="S266" s="222"/>
      <c r="T266" s="222"/>
      <c r="U266" s="222"/>
      <c r="V266" s="222"/>
      <c r="W266" s="222"/>
      <c r="X266" s="226"/>
    </row>
    <row r="267" spans="1:24" s="350" customFormat="1" ht="11.25" customHeight="1">
      <c r="A267" s="179" t="s">
        <v>707</v>
      </c>
      <c r="B267" s="2" t="s">
        <v>461</v>
      </c>
      <c r="C267" s="2" t="s">
        <v>462</v>
      </c>
      <c r="D267" s="180"/>
      <c r="E267" s="181" t="s">
        <v>577</v>
      </c>
      <c r="F267" s="181"/>
      <c r="G267" s="181" t="s">
        <v>294</v>
      </c>
      <c r="H267" s="182" t="s">
        <v>591</v>
      </c>
      <c r="I267" s="182">
        <v>2</v>
      </c>
      <c r="J267" s="182">
        <v>2.4300000000000002</v>
      </c>
      <c r="K267" s="182">
        <v>2.88</v>
      </c>
      <c r="L267" s="183">
        <f t="shared" si="109"/>
        <v>13.9968</v>
      </c>
      <c r="M267" s="209" t="s">
        <v>1226</v>
      </c>
      <c r="N267" s="184">
        <v>52.17</v>
      </c>
      <c r="O267" s="185"/>
      <c r="P267" s="718">
        <v>52.17</v>
      </c>
      <c r="Q267" s="719">
        <f t="shared" ref="Q267:Q275" si="120">IF(O267&gt;0,LVS_1.1_UR_MOSA*L267/O267,0)</f>
        <v>0</v>
      </c>
      <c r="R267" s="211"/>
      <c r="S267" s="211"/>
      <c r="T267" s="211"/>
      <c r="U267" s="211"/>
      <c r="V267" s="820">
        <f t="shared" ref="V267:V275" si="121">L267*N267</f>
        <v>730.21305600000005</v>
      </c>
      <c r="W267" s="821">
        <f t="shared" ref="W267:W275" si="122">IFERROR(V267/O267,0)</f>
        <v>0</v>
      </c>
      <c r="X267" s="821">
        <f t="shared" ref="X267:X275" si="123">IFERROR(ROUND(P267*Q267+R267*S267+T267*U267,2),0)</f>
        <v>0</v>
      </c>
    </row>
    <row r="268" spans="1:24" s="350" customFormat="1" ht="11.25" customHeight="1">
      <c r="A268" s="179" t="s">
        <v>1096</v>
      </c>
      <c r="B268" s="2" t="s">
        <v>461</v>
      </c>
      <c r="C268" s="2" t="s">
        <v>463</v>
      </c>
      <c r="D268" s="180"/>
      <c r="E268" s="181" t="s">
        <v>577</v>
      </c>
      <c r="F268" s="181"/>
      <c r="G268" s="181" t="s">
        <v>294</v>
      </c>
      <c r="H268" s="182" t="s">
        <v>591</v>
      </c>
      <c r="I268" s="182">
        <v>2</v>
      </c>
      <c r="J268" s="182">
        <v>1.83</v>
      </c>
      <c r="K268" s="182">
        <v>2.93</v>
      </c>
      <c r="L268" s="183">
        <f t="shared" si="109"/>
        <v>10.723800000000001</v>
      </c>
      <c r="M268" s="209" t="s">
        <v>1226</v>
      </c>
      <c r="N268" s="184">
        <v>52.17</v>
      </c>
      <c r="O268" s="185"/>
      <c r="P268" s="718">
        <v>52.17</v>
      </c>
      <c r="Q268" s="719">
        <f t="shared" si="120"/>
        <v>0</v>
      </c>
      <c r="R268" s="211"/>
      <c r="S268" s="211"/>
      <c r="T268" s="211"/>
      <c r="U268" s="211"/>
      <c r="V268" s="820">
        <f t="shared" si="121"/>
        <v>559.460646</v>
      </c>
      <c r="W268" s="821">
        <f t="shared" si="122"/>
        <v>0</v>
      </c>
      <c r="X268" s="821">
        <f t="shared" si="123"/>
        <v>0</v>
      </c>
    </row>
    <row r="269" spans="1:24" s="350" customFormat="1" ht="11.25" customHeight="1">
      <c r="A269" s="179" t="s">
        <v>1097</v>
      </c>
      <c r="B269" s="2" t="s">
        <v>461</v>
      </c>
      <c r="C269" s="2" t="s">
        <v>463</v>
      </c>
      <c r="D269" s="180"/>
      <c r="E269" s="181" t="s">
        <v>577</v>
      </c>
      <c r="F269" s="181"/>
      <c r="G269" s="181" t="s">
        <v>294</v>
      </c>
      <c r="H269" s="182" t="s">
        <v>591</v>
      </c>
      <c r="I269" s="182">
        <v>1</v>
      </c>
      <c r="J269" s="182">
        <v>1.8</v>
      </c>
      <c r="K269" s="182">
        <v>2.93</v>
      </c>
      <c r="L269" s="183">
        <f t="shared" si="109"/>
        <v>5.274</v>
      </c>
      <c r="M269" s="209" t="s">
        <v>1226</v>
      </c>
      <c r="N269" s="184">
        <v>52.17</v>
      </c>
      <c r="O269" s="185"/>
      <c r="P269" s="718">
        <v>52.17</v>
      </c>
      <c r="Q269" s="719">
        <f t="shared" si="120"/>
        <v>0</v>
      </c>
      <c r="R269" s="211"/>
      <c r="S269" s="211"/>
      <c r="T269" s="211"/>
      <c r="U269" s="211"/>
      <c r="V269" s="820">
        <f t="shared" si="121"/>
        <v>275.14458000000002</v>
      </c>
      <c r="W269" s="821">
        <f t="shared" si="122"/>
        <v>0</v>
      </c>
      <c r="X269" s="821">
        <f t="shared" si="123"/>
        <v>0</v>
      </c>
    </row>
    <row r="270" spans="1:24" s="350" customFormat="1" ht="11.25" customHeight="1">
      <c r="A270" s="179" t="s">
        <v>1098</v>
      </c>
      <c r="B270" s="2" t="s">
        <v>461</v>
      </c>
      <c r="C270" s="2" t="s">
        <v>464</v>
      </c>
      <c r="D270" s="180"/>
      <c r="E270" s="181" t="s">
        <v>577</v>
      </c>
      <c r="F270" s="181"/>
      <c r="G270" s="181" t="s">
        <v>294</v>
      </c>
      <c r="H270" s="182" t="s">
        <v>591</v>
      </c>
      <c r="I270" s="182">
        <v>2</v>
      </c>
      <c r="J270" s="182">
        <v>2.99</v>
      </c>
      <c r="K270" s="182">
        <v>2.44</v>
      </c>
      <c r="L270" s="183">
        <f t="shared" si="109"/>
        <v>14.591200000000001</v>
      </c>
      <c r="M270" s="209" t="s">
        <v>1226</v>
      </c>
      <c r="N270" s="184">
        <v>52.17</v>
      </c>
      <c r="O270" s="185"/>
      <c r="P270" s="718">
        <v>52.17</v>
      </c>
      <c r="Q270" s="719">
        <f t="shared" si="120"/>
        <v>0</v>
      </c>
      <c r="R270" s="211"/>
      <c r="S270" s="211"/>
      <c r="T270" s="211"/>
      <c r="U270" s="211"/>
      <c r="V270" s="820">
        <f t="shared" si="121"/>
        <v>761.22290400000009</v>
      </c>
      <c r="W270" s="821">
        <f t="shared" si="122"/>
        <v>0</v>
      </c>
      <c r="X270" s="821">
        <f t="shared" si="123"/>
        <v>0</v>
      </c>
    </row>
    <row r="271" spans="1:24" s="350" customFormat="1" ht="11.25" customHeight="1">
      <c r="A271" s="179" t="s">
        <v>1099</v>
      </c>
      <c r="B271" s="2" t="s">
        <v>461</v>
      </c>
      <c r="C271" s="2" t="s">
        <v>465</v>
      </c>
      <c r="D271" s="180"/>
      <c r="E271" s="181" t="s">
        <v>577</v>
      </c>
      <c r="F271" s="181"/>
      <c r="G271" s="181" t="s">
        <v>294</v>
      </c>
      <c r="H271" s="182" t="s">
        <v>591</v>
      </c>
      <c r="I271" s="182">
        <v>1</v>
      </c>
      <c r="J271" s="182">
        <v>3.6</v>
      </c>
      <c r="K271" s="182">
        <v>2.13</v>
      </c>
      <c r="L271" s="183">
        <f t="shared" si="109"/>
        <v>7.6680000000000001</v>
      </c>
      <c r="M271" s="209" t="s">
        <v>1226</v>
      </c>
      <c r="N271" s="184">
        <v>52.17</v>
      </c>
      <c r="O271" s="185"/>
      <c r="P271" s="718">
        <v>52.17</v>
      </c>
      <c r="Q271" s="719">
        <f t="shared" si="120"/>
        <v>0</v>
      </c>
      <c r="R271" s="211"/>
      <c r="S271" s="211"/>
      <c r="T271" s="211"/>
      <c r="U271" s="211"/>
      <c r="V271" s="820">
        <f t="shared" si="121"/>
        <v>400.03955999999999</v>
      </c>
      <c r="W271" s="821">
        <f t="shared" si="122"/>
        <v>0</v>
      </c>
      <c r="X271" s="821">
        <f t="shared" si="123"/>
        <v>0</v>
      </c>
    </row>
    <row r="272" spans="1:24" s="350" customFormat="1" ht="11.25" customHeight="1">
      <c r="A272" s="179" t="s">
        <v>1100</v>
      </c>
      <c r="B272" s="2" t="s">
        <v>461</v>
      </c>
      <c r="C272" s="2" t="s">
        <v>466</v>
      </c>
      <c r="D272" s="180"/>
      <c r="E272" s="181" t="s">
        <v>577</v>
      </c>
      <c r="F272" s="181"/>
      <c r="G272" s="181" t="s">
        <v>294</v>
      </c>
      <c r="H272" s="182" t="s">
        <v>591</v>
      </c>
      <c r="I272" s="182">
        <v>1</v>
      </c>
      <c r="J272" s="182">
        <v>2.76</v>
      </c>
      <c r="K272" s="182">
        <v>2.17</v>
      </c>
      <c r="L272" s="183">
        <f t="shared" si="109"/>
        <v>5.9891999999999994</v>
      </c>
      <c r="M272" s="209" t="s">
        <v>1226</v>
      </c>
      <c r="N272" s="184">
        <v>52.17</v>
      </c>
      <c r="O272" s="185"/>
      <c r="P272" s="718">
        <v>52.17</v>
      </c>
      <c r="Q272" s="719">
        <f t="shared" si="120"/>
        <v>0</v>
      </c>
      <c r="R272" s="211"/>
      <c r="S272" s="211"/>
      <c r="T272" s="211"/>
      <c r="U272" s="211"/>
      <c r="V272" s="820">
        <f t="shared" si="121"/>
        <v>312.45656399999996</v>
      </c>
      <c r="W272" s="821">
        <f t="shared" si="122"/>
        <v>0</v>
      </c>
      <c r="X272" s="821">
        <f t="shared" si="123"/>
        <v>0</v>
      </c>
    </row>
    <row r="273" spans="1:24" s="350" customFormat="1" ht="11.25" customHeight="1">
      <c r="A273" s="179" t="s">
        <v>1101</v>
      </c>
      <c r="B273" s="2" t="s">
        <v>461</v>
      </c>
      <c r="C273" s="2" t="s">
        <v>466</v>
      </c>
      <c r="D273" s="180"/>
      <c r="E273" s="181" t="s">
        <v>577</v>
      </c>
      <c r="F273" s="181"/>
      <c r="G273" s="181" t="s">
        <v>294</v>
      </c>
      <c r="H273" s="182" t="s">
        <v>591</v>
      </c>
      <c r="I273" s="182">
        <v>1</v>
      </c>
      <c r="J273" s="182">
        <v>2.42</v>
      </c>
      <c r="K273" s="182">
        <v>2.15</v>
      </c>
      <c r="L273" s="183">
        <f t="shared" si="109"/>
        <v>5.2029999999999994</v>
      </c>
      <c r="M273" s="209" t="s">
        <v>1226</v>
      </c>
      <c r="N273" s="184">
        <v>52.17</v>
      </c>
      <c r="O273" s="185"/>
      <c r="P273" s="718">
        <v>52.17</v>
      </c>
      <c r="Q273" s="719">
        <f t="shared" si="120"/>
        <v>0</v>
      </c>
      <c r="R273" s="211"/>
      <c r="S273" s="211"/>
      <c r="T273" s="211"/>
      <c r="U273" s="211"/>
      <c r="V273" s="820">
        <f t="shared" si="121"/>
        <v>271.44050999999996</v>
      </c>
      <c r="W273" s="821">
        <f t="shared" si="122"/>
        <v>0</v>
      </c>
      <c r="X273" s="821">
        <f t="shared" si="123"/>
        <v>0</v>
      </c>
    </row>
    <row r="274" spans="1:24" s="350" customFormat="1" ht="11.25" customHeight="1">
      <c r="A274" s="179" t="s">
        <v>1102</v>
      </c>
      <c r="B274" s="2" t="s">
        <v>461</v>
      </c>
      <c r="C274" s="2" t="s">
        <v>467</v>
      </c>
      <c r="D274" s="180" t="s">
        <v>394</v>
      </c>
      <c r="E274" s="181" t="s">
        <v>577</v>
      </c>
      <c r="F274" s="181"/>
      <c r="G274" s="181" t="s">
        <v>346</v>
      </c>
      <c r="H274" s="182" t="s">
        <v>591</v>
      </c>
      <c r="I274" s="182">
        <v>1</v>
      </c>
      <c r="J274" s="182">
        <v>0.8</v>
      </c>
      <c r="K274" s="182">
        <v>0.54</v>
      </c>
      <c r="L274" s="183">
        <f t="shared" si="109"/>
        <v>0.43200000000000005</v>
      </c>
      <c r="M274" s="209" t="s">
        <v>1176</v>
      </c>
      <c r="N274" s="184">
        <v>74.03</v>
      </c>
      <c r="O274" s="185"/>
      <c r="P274" s="718">
        <v>74.03</v>
      </c>
      <c r="Q274" s="719">
        <f t="shared" si="120"/>
        <v>0</v>
      </c>
      <c r="R274" s="211"/>
      <c r="S274" s="211"/>
      <c r="T274" s="211"/>
      <c r="U274" s="211"/>
      <c r="V274" s="820">
        <f t="shared" si="121"/>
        <v>31.980960000000003</v>
      </c>
      <c r="W274" s="821">
        <f t="shared" si="122"/>
        <v>0</v>
      </c>
      <c r="X274" s="821">
        <f t="shared" si="123"/>
        <v>0</v>
      </c>
    </row>
    <row r="275" spans="1:24" s="350" customFormat="1" ht="11.25" customHeight="1">
      <c r="A275" s="179" t="s">
        <v>1103</v>
      </c>
      <c r="B275" s="2" t="s">
        <v>461</v>
      </c>
      <c r="C275" s="2" t="s">
        <v>467</v>
      </c>
      <c r="D275" s="180" t="s">
        <v>394</v>
      </c>
      <c r="E275" s="181" t="s">
        <v>577</v>
      </c>
      <c r="F275" s="181"/>
      <c r="G275" s="181" t="s">
        <v>346</v>
      </c>
      <c r="H275" s="182" t="s">
        <v>591</v>
      </c>
      <c r="I275" s="182">
        <v>1</v>
      </c>
      <c r="J275" s="182">
        <v>0.74</v>
      </c>
      <c r="K275" s="182">
        <v>0.54</v>
      </c>
      <c r="L275" s="183">
        <f t="shared" si="109"/>
        <v>0.39960000000000001</v>
      </c>
      <c r="M275" s="209" t="s">
        <v>1176</v>
      </c>
      <c r="N275" s="184">
        <v>74.03</v>
      </c>
      <c r="O275" s="185"/>
      <c r="P275" s="718">
        <v>74.03</v>
      </c>
      <c r="Q275" s="719">
        <f t="shared" si="120"/>
        <v>0</v>
      </c>
      <c r="R275" s="211"/>
      <c r="S275" s="211"/>
      <c r="T275" s="211"/>
      <c r="U275" s="211"/>
      <c r="V275" s="820">
        <f t="shared" si="121"/>
        <v>29.582388000000002</v>
      </c>
      <c r="W275" s="821">
        <f t="shared" si="122"/>
        <v>0</v>
      </c>
      <c r="X275" s="821">
        <f t="shared" si="123"/>
        <v>0</v>
      </c>
    </row>
    <row r="276" spans="1:24" s="350" customFormat="1" ht="11.25" customHeight="1">
      <c r="A276" s="227" t="s">
        <v>72</v>
      </c>
      <c r="B276" s="213" t="s">
        <v>548</v>
      </c>
      <c r="C276" s="213"/>
      <c r="D276" s="214"/>
      <c r="E276" s="214"/>
      <c r="F276" s="214"/>
      <c r="G276" s="214"/>
      <c r="H276" s="214"/>
      <c r="I276" s="214"/>
      <c r="J276" s="215"/>
      <c r="K276" s="215"/>
      <c r="L276" s="216">
        <f>SUM(L267:L275)</f>
        <v>64.277600000000007</v>
      </c>
      <c r="M276" s="218"/>
      <c r="N276" s="218"/>
      <c r="O276" s="218"/>
      <c r="P276" s="218"/>
      <c r="Q276" s="218"/>
      <c r="R276" s="218"/>
      <c r="S276" s="218"/>
      <c r="T276" s="218"/>
      <c r="U276" s="218"/>
      <c r="V276" s="842">
        <f t="shared" ref="V276:X276" si="124">SUM(V267:V275)</f>
        <v>3371.5411680000002</v>
      </c>
      <c r="W276" s="842">
        <f t="shared" si="124"/>
        <v>0</v>
      </c>
      <c r="X276" s="842">
        <f t="shared" si="124"/>
        <v>0</v>
      </c>
    </row>
    <row r="277" spans="1:24" s="350" customFormat="1" ht="11.25" customHeight="1">
      <c r="A277" s="219"/>
      <c r="B277" s="220" t="s">
        <v>142</v>
      </c>
      <c r="C277" s="221"/>
      <c r="D277" s="222"/>
      <c r="E277" s="223"/>
      <c r="F277" s="224"/>
      <c r="G277" s="225"/>
      <c r="H277" s="222"/>
      <c r="I277" s="222"/>
      <c r="J277" s="222"/>
      <c r="K277" s="222"/>
      <c r="L277" s="222"/>
      <c r="M277" s="222"/>
      <c r="N277" s="222"/>
      <c r="O277" s="224"/>
      <c r="P277" s="222"/>
      <c r="Q277" s="222"/>
      <c r="R277" s="222"/>
      <c r="S277" s="222"/>
      <c r="T277" s="222"/>
      <c r="U277" s="222"/>
      <c r="V277" s="222"/>
      <c r="W277" s="222"/>
      <c r="X277" s="226"/>
    </row>
    <row r="278" spans="1:24" s="350" customFormat="1" ht="11.25" customHeight="1">
      <c r="A278" s="179" t="s">
        <v>708</v>
      </c>
      <c r="B278" s="2" t="s">
        <v>142</v>
      </c>
      <c r="C278" s="2" t="s">
        <v>468</v>
      </c>
      <c r="D278" s="180"/>
      <c r="E278" s="181" t="s">
        <v>577</v>
      </c>
      <c r="F278" s="181"/>
      <c r="G278" s="181" t="s">
        <v>346</v>
      </c>
      <c r="H278" s="182" t="s">
        <v>593</v>
      </c>
      <c r="I278" s="182">
        <v>2</v>
      </c>
      <c r="J278" s="231"/>
      <c r="K278" s="231"/>
      <c r="L278" s="183">
        <v>15.34</v>
      </c>
      <c r="M278" s="209" t="s">
        <v>1176</v>
      </c>
      <c r="N278" s="184">
        <v>74.03</v>
      </c>
      <c r="O278" s="185"/>
      <c r="P278" s="718">
        <v>74.03</v>
      </c>
      <c r="Q278" s="719">
        <f>IF(O278&gt;0,LVS_1.1_UR_MOSA*L278/O278,0)</f>
        <v>0</v>
      </c>
      <c r="R278" s="211"/>
      <c r="S278" s="211"/>
      <c r="T278" s="211"/>
      <c r="U278" s="211"/>
      <c r="V278" s="820">
        <f>L278*N278</f>
        <v>1135.6202000000001</v>
      </c>
      <c r="W278" s="821">
        <f t="shared" ref="W278" si="125">IFERROR(V278/O278,0)</f>
        <v>0</v>
      </c>
      <c r="X278" s="821">
        <f t="shared" ref="X278" si="126">IFERROR(ROUND(P278*Q278+R278*S278+T278*U278,2),0)</f>
        <v>0</v>
      </c>
    </row>
    <row r="279" spans="1:24" s="350" customFormat="1" ht="11.25" customHeight="1">
      <c r="A279" s="227" t="s">
        <v>72</v>
      </c>
      <c r="B279" s="213" t="s">
        <v>548</v>
      </c>
      <c r="C279" s="213"/>
      <c r="D279" s="214"/>
      <c r="E279" s="214"/>
      <c r="F279" s="214"/>
      <c r="G279" s="214"/>
      <c r="H279" s="214"/>
      <c r="I279" s="214"/>
      <c r="J279" s="215"/>
      <c r="K279" s="215"/>
      <c r="L279" s="216">
        <f>SUM(L278:L278)</f>
        <v>15.34</v>
      </c>
      <c r="M279" s="218"/>
      <c r="N279" s="218"/>
      <c r="O279" s="218"/>
      <c r="P279" s="218"/>
      <c r="Q279" s="218"/>
      <c r="R279" s="218"/>
      <c r="S279" s="218"/>
      <c r="T279" s="218"/>
      <c r="U279" s="218"/>
      <c r="V279" s="842">
        <f t="shared" ref="V279:X279" si="127">SUM(V278:V278)</f>
        <v>1135.6202000000001</v>
      </c>
      <c r="W279" s="842">
        <f t="shared" si="127"/>
        <v>0</v>
      </c>
      <c r="X279" s="842">
        <f t="shared" si="127"/>
        <v>0</v>
      </c>
    </row>
    <row r="280" spans="1:24" s="350" customFormat="1" ht="11.25" customHeight="1">
      <c r="A280" s="219"/>
      <c r="B280" s="220" t="s">
        <v>136</v>
      </c>
      <c r="C280" s="221"/>
      <c r="D280" s="222"/>
      <c r="E280" s="223"/>
      <c r="F280" s="224"/>
      <c r="G280" s="225"/>
      <c r="H280" s="222"/>
      <c r="I280" s="222"/>
      <c r="J280" s="222"/>
      <c r="K280" s="222"/>
      <c r="L280" s="222"/>
      <c r="M280" s="222"/>
      <c r="N280" s="222"/>
      <c r="O280" s="224"/>
      <c r="P280" s="222"/>
      <c r="Q280" s="222"/>
      <c r="R280" s="222"/>
      <c r="S280" s="222"/>
      <c r="T280" s="222"/>
      <c r="U280" s="222"/>
      <c r="V280" s="222"/>
      <c r="W280" s="222"/>
      <c r="X280" s="226"/>
    </row>
    <row r="281" spans="1:24" s="350" customFormat="1" ht="11.25" customHeight="1">
      <c r="A281" s="179" t="s">
        <v>710</v>
      </c>
      <c r="B281" s="2" t="s">
        <v>136</v>
      </c>
      <c r="C281" s="2" t="s">
        <v>426</v>
      </c>
      <c r="D281" s="180"/>
      <c r="E281" s="181" t="s">
        <v>577</v>
      </c>
      <c r="F281" s="181"/>
      <c r="G281" s="181" t="s">
        <v>294</v>
      </c>
      <c r="H281" s="182" t="s">
        <v>593</v>
      </c>
      <c r="I281" s="182">
        <v>8</v>
      </c>
      <c r="J281" s="182">
        <v>2.1</v>
      </c>
      <c r="K281" s="182">
        <v>0.72</v>
      </c>
      <c r="L281" s="183">
        <f t="shared" si="109"/>
        <v>12.096</v>
      </c>
      <c r="M281" s="209" t="s">
        <v>1178</v>
      </c>
      <c r="N281" s="184">
        <v>26.09</v>
      </c>
      <c r="O281" s="185"/>
      <c r="P281" s="718">
        <v>26.09</v>
      </c>
      <c r="Q281" s="719">
        <f t="shared" ref="Q281:Q291" si="128">IF(O281&gt;0,LVS_1.1_UR_MOSA*L281/O281,0)</f>
        <v>0</v>
      </c>
      <c r="R281" s="211"/>
      <c r="S281" s="211"/>
      <c r="T281" s="211"/>
      <c r="U281" s="211"/>
      <c r="V281" s="820">
        <f t="shared" ref="V281:V291" si="129">L281*N281</f>
        <v>315.58463999999998</v>
      </c>
      <c r="W281" s="821">
        <f t="shared" ref="W281:W291" si="130">IFERROR(V281/O281,0)</f>
        <v>0</v>
      </c>
      <c r="X281" s="821">
        <f t="shared" ref="X281:X291" si="131">IFERROR(ROUND(P281*Q281+R281*S281+T281*U281,2),0)</f>
        <v>0</v>
      </c>
    </row>
    <row r="282" spans="1:24" s="350" customFormat="1" ht="11.25" customHeight="1">
      <c r="A282" s="179" t="s">
        <v>711</v>
      </c>
      <c r="B282" s="2" t="s">
        <v>136</v>
      </c>
      <c r="C282" s="2"/>
      <c r="D282" s="180"/>
      <c r="E282" s="181" t="s">
        <v>577</v>
      </c>
      <c r="F282" s="181"/>
      <c r="G282" s="181" t="s">
        <v>346</v>
      </c>
      <c r="H282" s="182" t="s">
        <v>593</v>
      </c>
      <c r="I282" s="182">
        <v>4</v>
      </c>
      <c r="J282" s="182">
        <v>2.1</v>
      </c>
      <c r="K282" s="182">
        <v>0.52</v>
      </c>
      <c r="L282" s="183">
        <f t="shared" si="109"/>
        <v>4.3680000000000003</v>
      </c>
      <c r="M282" s="209" t="s">
        <v>1178</v>
      </c>
      <c r="N282" s="184">
        <v>26.09</v>
      </c>
      <c r="O282" s="185"/>
      <c r="P282" s="718">
        <v>26.09</v>
      </c>
      <c r="Q282" s="719">
        <f t="shared" si="128"/>
        <v>0</v>
      </c>
      <c r="R282" s="211"/>
      <c r="S282" s="211"/>
      <c r="T282" s="211"/>
      <c r="U282" s="211"/>
      <c r="V282" s="820">
        <f t="shared" si="129"/>
        <v>113.96112000000001</v>
      </c>
      <c r="W282" s="821">
        <f t="shared" si="130"/>
        <v>0</v>
      </c>
      <c r="X282" s="821">
        <f t="shared" si="131"/>
        <v>0</v>
      </c>
    </row>
    <row r="283" spans="1:24" s="350" customFormat="1" ht="11.25" customHeight="1">
      <c r="A283" s="179" t="s">
        <v>1104</v>
      </c>
      <c r="B283" s="2" t="s">
        <v>136</v>
      </c>
      <c r="C283" s="2"/>
      <c r="D283" s="180"/>
      <c r="E283" s="181" t="s">
        <v>577</v>
      </c>
      <c r="F283" s="181"/>
      <c r="G283" s="181" t="s">
        <v>346</v>
      </c>
      <c r="H283" s="182" t="s">
        <v>593</v>
      </c>
      <c r="I283" s="182">
        <v>2</v>
      </c>
      <c r="J283" s="182">
        <v>2.9</v>
      </c>
      <c r="K283" s="182">
        <v>0.72</v>
      </c>
      <c r="L283" s="183">
        <f t="shared" si="109"/>
        <v>4.1760000000000002</v>
      </c>
      <c r="M283" s="209" t="s">
        <v>1176</v>
      </c>
      <c r="N283" s="184">
        <v>74.03</v>
      </c>
      <c r="O283" s="185"/>
      <c r="P283" s="718">
        <v>74.03</v>
      </c>
      <c r="Q283" s="719">
        <f t="shared" si="128"/>
        <v>0</v>
      </c>
      <c r="R283" s="211"/>
      <c r="S283" s="211"/>
      <c r="T283" s="211"/>
      <c r="U283" s="211"/>
      <c r="V283" s="820">
        <f t="shared" si="129"/>
        <v>309.14928000000003</v>
      </c>
      <c r="W283" s="821">
        <f t="shared" si="130"/>
        <v>0</v>
      </c>
      <c r="X283" s="821">
        <f t="shared" si="131"/>
        <v>0</v>
      </c>
    </row>
    <row r="284" spans="1:24" s="350" customFormat="1" ht="11.25" customHeight="1">
      <c r="A284" s="179" t="s">
        <v>1105</v>
      </c>
      <c r="B284" s="2" t="s">
        <v>136</v>
      </c>
      <c r="C284" s="2"/>
      <c r="D284" s="180" t="s">
        <v>393</v>
      </c>
      <c r="E284" s="181" t="s">
        <v>577</v>
      </c>
      <c r="F284" s="181"/>
      <c r="G284" s="181" t="s">
        <v>346</v>
      </c>
      <c r="H284" s="182" t="s">
        <v>593</v>
      </c>
      <c r="I284" s="182">
        <v>2</v>
      </c>
      <c r="J284" s="182">
        <v>2.9</v>
      </c>
      <c r="K284" s="182">
        <v>0.56999999999999995</v>
      </c>
      <c r="L284" s="183">
        <f t="shared" si="109"/>
        <v>3.3059999999999996</v>
      </c>
      <c r="M284" s="209" t="s">
        <v>1176</v>
      </c>
      <c r="N284" s="184">
        <v>74.03</v>
      </c>
      <c r="O284" s="185"/>
      <c r="P284" s="718">
        <v>74.03</v>
      </c>
      <c r="Q284" s="719">
        <f t="shared" si="128"/>
        <v>0</v>
      </c>
      <c r="R284" s="211"/>
      <c r="S284" s="211"/>
      <c r="T284" s="211"/>
      <c r="U284" s="211"/>
      <c r="V284" s="820">
        <f t="shared" si="129"/>
        <v>244.74317999999997</v>
      </c>
      <c r="W284" s="821">
        <f t="shared" si="130"/>
        <v>0</v>
      </c>
      <c r="X284" s="821">
        <f t="shared" si="131"/>
        <v>0</v>
      </c>
    </row>
    <row r="285" spans="1:24" s="350" customFormat="1" ht="11.25" customHeight="1">
      <c r="A285" s="179" t="s">
        <v>1106</v>
      </c>
      <c r="B285" s="2" t="s">
        <v>136</v>
      </c>
      <c r="C285" s="2" t="s">
        <v>469</v>
      </c>
      <c r="D285" s="180"/>
      <c r="E285" s="181" t="s">
        <v>577</v>
      </c>
      <c r="F285" s="181"/>
      <c r="G285" s="181" t="s">
        <v>346</v>
      </c>
      <c r="H285" s="182" t="s">
        <v>593</v>
      </c>
      <c r="I285" s="182">
        <v>8</v>
      </c>
      <c r="J285" s="182">
        <v>1.84</v>
      </c>
      <c r="K285" s="182">
        <v>0.51</v>
      </c>
      <c r="L285" s="183">
        <f t="shared" si="109"/>
        <v>7.5072000000000001</v>
      </c>
      <c r="M285" s="209" t="s">
        <v>1176</v>
      </c>
      <c r="N285" s="184">
        <v>74.03</v>
      </c>
      <c r="O285" s="185"/>
      <c r="P285" s="718">
        <v>74.03</v>
      </c>
      <c r="Q285" s="719">
        <f t="shared" si="128"/>
        <v>0</v>
      </c>
      <c r="R285" s="211"/>
      <c r="S285" s="211"/>
      <c r="T285" s="211"/>
      <c r="U285" s="211"/>
      <c r="V285" s="820">
        <f t="shared" si="129"/>
        <v>555.758016</v>
      </c>
      <c r="W285" s="821">
        <f t="shared" si="130"/>
        <v>0</v>
      </c>
      <c r="X285" s="821">
        <f t="shared" si="131"/>
        <v>0</v>
      </c>
    </row>
    <row r="286" spans="1:24" s="350" customFormat="1" ht="11.25" customHeight="1">
      <c r="A286" s="179" t="s">
        <v>1107</v>
      </c>
      <c r="B286" s="2" t="s">
        <v>136</v>
      </c>
      <c r="C286" s="2"/>
      <c r="D286" s="180"/>
      <c r="E286" s="181" t="s">
        <v>577</v>
      </c>
      <c r="F286" s="181"/>
      <c r="G286" s="181" t="s">
        <v>346</v>
      </c>
      <c r="H286" s="182" t="s">
        <v>593</v>
      </c>
      <c r="I286" s="182">
        <v>8</v>
      </c>
      <c r="J286" s="182">
        <v>0.55000000000000004</v>
      </c>
      <c r="K286" s="182">
        <v>0.55000000000000004</v>
      </c>
      <c r="L286" s="183">
        <f t="shared" si="109"/>
        <v>2.4200000000000004</v>
      </c>
      <c r="M286" s="209" t="s">
        <v>1176</v>
      </c>
      <c r="N286" s="184">
        <v>74.03</v>
      </c>
      <c r="O286" s="185"/>
      <c r="P286" s="718">
        <v>74.03</v>
      </c>
      <c r="Q286" s="719">
        <f t="shared" si="128"/>
        <v>0</v>
      </c>
      <c r="R286" s="211"/>
      <c r="S286" s="211"/>
      <c r="T286" s="211"/>
      <c r="U286" s="211"/>
      <c r="V286" s="820">
        <f t="shared" si="129"/>
        <v>179.15260000000004</v>
      </c>
      <c r="W286" s="821">
        <f t="shared" si="130"/>
        <v>0</v>
      </c>
      <c r="X286" s="821">
        <f t="shared" si="131"/>
        <v>0</v>
      </c>
    </row>
    <row r="287" spans="1:24" s="350" customFormat="1" ht="11.25" customHeight="1">
      <c r="A287" s="179" t="s">
        <v>1108</v>
      </c>
      <c r="B287" s="2" t="s">
        <v>136</v>
      </c>
      <c r="C287" s="2"/>
      <c r="D287" s="180" t="s">
        <v>393</v>
      </c>
      <c r="E287" s="181" t="s">
        <v>577</v>
      </c>
      <c r="F287" s="181"/>
      <c r="G287" s="181" t="s">
        <v>294</v>
      </c>
      <c r="H287" s="182" t="s">
        <v>591</v>
      </c>
      <c r="I287" s="182">
        <v>1</v>
      </c>
      <c r="J287" s="182">
        <v>1.9</v>
      </c>
      <c r="K287" s="182">
        <v>0.82</v>
      </c>
      <c r="L287" s="183">
        <f t="shared" si="109"/>
        <v>1.5579999999999998</v>
      </c>
      <c r="M287" s="209" t="s">
        <v>1176</v>
      </c>
      <c r="N287" s="184">
        <v>74.03</v>
      </c>
      <c r="O287" s="185"/>
      <c r="P287" s="718">
        <v>74.03</v>
      </c>
      <c r="Q287" s="719">
        <f t="shared" si="128"/>
        <v>0</v>
      </c>
      <c r="R287" s="211"/>
      <c r="S287" s="211"/>
      <c r="T287" s="211"/>
      <c r="U287" s="211"/>
      <c r="V287" s="820">
        <f t="shared" si="129"/>
        <v>115.33873999999999</v>
      </c>
      <c r="W287" s="821">
        <f t="shared" si="130"/>
        <v>0</v>
      </c>
      <c r="X287" s="821">
        <f t="shared" si="131"/>
        <v>0</v>
      </c>
    </row>
    <row r="288" spans="1:24" s="350" customFormat="1" ht="11.25" customHeight="1">
      <c r="A288" s="179" t="s">
        <v>1109</v>
      </c>
      <c r="B288" s="2" t="s">
        <v>136</v>
      </c>
      <c r="C288" s="2"/>
      <c r="D288" s="180" t="s">
        <v>393</v>
      </c>
      <c r="E288" s="181" t="s">
        <v>577</v>
      </c>
      <c r="F288" s="181"/>
      <c r="G288" s="181" t="s">
        <v>346</v>
      </c>
      <c r="H288" s="182" t="s">
        <v>593</v>
      </c>
      <c r="I288" s="182">
        <v>4</v>
      </c>
      <c r="J288" s="182">
        <v>1.93</v>
      </c>
      <c r="K288" s="182">
        <v>0.94</v>
      </c>
      <c r="L288" s="183">
        <f t="shared" si="109"/>
        <v>7.2567999999999993</v>
      </c>
      <c r="M288" s="209" t="s">
        <v>1176</v>
      </c>
      <c r="N288" s="184">
        <v>74.03</v>
      </c>
      <c r="O288" s="185"/>
      <c r="P288" s="718">
        <v>74.03</v>
      </c>
      <c r="Q288" s="719">
        <f t="shared" si="128"/>
        <v>0</v>
      </c>
      <c r="R288" s="211"/>
      <c r="S288" s="211"/>
      <c r="T288" s="211"/>
      <c r="U288" s="211"/>
      <c r="V288" s="820">
        <f t="shared" si="129"/>
        <v>537.2209039999999</v>
      </c>
      <c r="W288" s="821">
        <f t="shared" si="130"/>
        <v>0</v>
      </c>
      <c r="X288" s="821">
        <f t="shared" si="131"/>
        <v>0</v>
      </c>
    </row>
    <row r="289" spans="1:24" s="350" customFormat="1" ht="11.25" customHeight="1">
      <c r="A289" s="179" t="s">
        <v>1110</v>
      </c>
      <c r="B289" s="2" t="s">
        <v>136</v>
      </c>
      <c r="C289" s="2"/>
      <c r="D289" s="180" t="s">
        <v>470</v>
      </c>
      <c r="E289" s="181" t="s">
        <v>577</v>
      </c>
      <c r="F289" s="181"/>
      <c r="G289" s="181" t="s">
        <v>294</v>
      </c>
      <c r="H289" s="182" t="s">
        <v>593</v>
      </c>
      <c r="I289" s="182">
        <v>4</v>
      </c>
      <c r="J289" s="182">
        <v>0.21</v>
      </c>
      <c r="K289" s="182">
        <v>0.9</v>
      </c>
      <c r="L289" s="183">
        <f t="shared" si="109"/>
        <v>0.75600000000000001</v>
      </c>
      <c r="M289" s="209" t="s">
        <v>1227</v>
      </c>
      <c r="N289" s="184">
        <v>37.01</v>
      </c>
      <c r="O289" s="185"/>
      <c r="P289" s="718">
        <v>37.01</v>
      </c>
      <c r="Q289" s="719">
        <f t="shared" si="128"/>
        <v>0</v>
      </c>
      <c r="R289" s="211"/>
      <c r="S289" s="211"/>
      <c r="T289" s="211"/>
      <c r="U289" s="211"/>
      <c r="V289" s="820">
        <f t="shared" si="129"/>
        <v>27.979559999999999</v>
      </c>
      <c r="W289" s="821">
        <f t="shared" si="130"/>
        <v>0</v>
      </c>
      <c r="X289" s="821">
        <f t="shared" si="131"/>
        <v>0</v>
      </c>
    </row>
    <row r="290" spans="1:24" s="350" customFormat="1" ht="11.25" customHeight="1">
      <c r="A290" s="179" t="s">
        <v>1111</v>
      </c>
      <c r="B290" s="2" t="s">
        <v>136</v>
      </c>
      <c r="C290" s="2" t="s">
        <v>471</v>
      </c>
      <c r="D290" s="180" t="s">
        <v>470</v>
      </c>
      <c r="E290" s="181" t="s">
        <v>577</v>
      </c>
      <c r="F290" s="181"/>
      <c r="G290" s="181" t="s">
        <v>346</v>
      </c>
      <c r="H290" s="182" t="s">
        <v>593</v>
      </c>
      <c r="I290" s="182">
        <v>2</v>
      </c>
      <c r="J290" s="182">
        <v>0.64</v>
      </c>
      <c r="K290" s="182">
        <v>1.7</v>
      </c>
      <c r="L290" s="183">
        <f t="shared" si="109"/>
        <v>2.1760000000000002</v>
      </c>
      <c r="M290" s="209" t="s">
        <v>1227</v>
      </c>
      <c r="N290" s="184">
        <v>37.01</v>
      </c>
      <c r="O290" s="185"/>
      <c r="P290" s="718">
        <v>37.01</v>
      </c>
      <c r="Q290" s="719">
        <f t="shared" si="128"/>
        <v>0</v>
      </c>
      <c r="R290" s="211"/>
      <c r="S290" s="211"/>
      <c r="T290" s="211"/>
      <c r="U290" s="211"/>
      <c r="V290" s="820">
        <f t="shared" si="129"/>
        <v>80.533760000000001</v>
      </c>
      <c r="W290" s="821">
        <f t="shared" si="130"/>
        <v>0</v>
      </c>
      <c r="X290" s="821">
        <f t="shared" si="131"/>
        <v>0</v>
      </c>
    </row>
    <row r="291" spans="1:24" s="350" customFormat="1" ht="11.25" customHeight="1">
      <c r="A291" s="179" t="s">
        <v>1112</v>
      </c>
      <c r="B291" s="2" t="s">
        <v>136</v>
      </c>
      <c r="C291" s="2" t="s">
        <v>471</v>
      </c>
      <c r="D291" s="180" t="s">
        <v>393</v>
      </c>
      <c r="E291" s="181" t="s">
        <v>577</v>
      </c>
      <c r="F291" s="181"/>
      <c r="G291" s="181" t="s">
        <v>346</v>
      </c>
      <c r="H291" s="182" t="s">
        <v>593</v>
      </c>
      <c r="I291" s="182">
        <v>4</v>
      </c>
      <c r="J291" s="182">
        <v>1.95</v>
      </c>
      <c r="K291" s="182">
        <v>0.75</v>
      </c>
      <c r="L291" s="183">
        <f t="shared" si="109"/>
        <v>5.85</v>
      </c>
      <c r="M291" s="209" t="s">
        <v>1176</v>
      </c>
      <c r="N291" s="184">
        <v>74.03</v>
      </c>
      <c r="O291" s="185"/>
      <c r="P291" s="718">
        <v>74.03</v>
      </c>
      <c r="Q291" s="719">
        <f t="shared" si="128"/>
        <v>0</v>
      </c>
      <c r="R291" s="211"/>
      <c r="S291" s="211"/>
      <c r="T291" s="211"/>
      <c r="U291" s="211"/>
      <c r="V291" s="820">
        <f t="shared" si="129"/>
        <v>433.07549999999998</v>
      </c>
      <c r="W291" s="821">
        <f t="shared" si="130"/>
        <v>0</v>
      </c>
      <c r="X291" s="821">
        <f t="shared" si="131"/>
        <v>0</v>
      </c>
    </row>
    <row r="292" spans="1:24" s="350" customFormat="1" ht="11.25" customHeight="1">
      <c r="A292" s="227" t="s">
        <v>72</v>
      </c>
      <c r="B292" s="213" t="s">
        <v>548</v>
      </c>
      <c r="C292" s="213"/>
      <c r="D292" s="214"/>
      <c r="E292" s="214"/>
      <c r="F292" s="214"/>
      <c r="G292" s="214"/>
      <c r="H292" s="214"/>
      <c r="I292" s="214"/>
      <c r="J292" s="215"/>
      <c r="K292" s="215"/>
      <c r="L292" s="216">
        <f>SUM(L281:L291)</f>
        <v>51.470000000000006</v>
      </c>
      <c r="M292" s="218"/>
      <c r="N292" s="218"/>
      <c r="O292" s="218"/>
      <c r="P292" s="218"/>
      <c r="Q292" s="218"/>
      <c r="R292" s="218"/>
      <c r="S292" s="218"/>
      <c r="T292" s="218"/>
      <c r="U292" s="218"/>
      <c r="V292" s="842">
        <f t="shared" ref="V292:X292" si="132">SUM(V281:V291)</f>
        <v>2912.4973</v>
      </c>
      <c r="W292" s="842">
        <f t="shared" si="132"/>
        <v>0</v>
      </c>
      <c r="X292" s="842">
        <f t="shared" si="132"/>
        <v>0</v>
      </c>
    </row>
    <row r="293" spans="1:24" s="350" customFormat="1" ht="11.25" customHeight="1">
      <c r="A293" s="219"/>
      <c r="B293" s="220" t="s">
        <v>200</v>
      </c>
      <c r="C293" s="221"/>
      <c r="D293" s="222"/>
      <c r="E293" s="223"/>
      <c r="F293" s="224"/>
      <c r="G293" s="225"/>
      <c r="H293" s="222"/>
      <c r="I293" s="222"/>
      <c r="J293" s="222"/>
      <c r="K293" s="222"/>
      <c r="L293" s="222"/>
      <c r="M293" s="222"/>
      <c r="N293" s="222"/>
      <c r="O293" s="224"/>
      <c r="P293" s="222"/>
      <c r="Q293" s="222"/>
      <c r="R293" s="222"/>
      <c r="S293" s="222"/>
      <c r="T293" s="222"/>
      <c r="U293" s="222"/>
      <c r="V293" s="222"/>
      <c r="W293" s="222"/>
      <c r="X293" s="226"/>
    </row>
    <row r="294" spans="1:24" s="350" customFormat="1" ht="11.25" customHeight="1">
      <c r="A294" s="179" t="s">
        <v>1113</v>
      </c>
      <c r="B294" s="2" t="s">
        <v>200</v>
      </c>
      <c r="C294" s="2" t="s">
        <v>472</v>
      </c>
      <c r="D294" s="180" t="s">
        <v>393</v>
      </c>
      <c r="E294" s="181" t="s">
        <v>577</v>
      </c>
      <c r="F294" s="181"/>
      <c r="G294" s="181" t="s">
        <v>346</v>
      </c>
      <c r="H294" s="182" t="s">
        <v>593</v>
      </c>
      <c r="I294" s="182">
        <v>1</v>
      </c>
      <c r="J294" s="182">
        <v>1.54</v>
      </c>
      <c r="K294" s="182">
        <v>0.83</v>
      </c>
      <c r="L294" s="183">
        <f t="shared" ref="L294:L327" si="133">I294*J294*K294</f>
        <v>1.2782</v>
      </c>
      <c r="M294" s="209" t="s">
        <v>1227</v>
      </c>
      <c r="N294" s="184">
        <v>37.01</v>
      </c>
      <c r="O294" s="185"/>
      <c r="P294" s="718">
        <v>37.01</v>
      </c>
      <c r="Q294" s="719">
        <f t="shared" ref="Q294:Q305" si="134">IF(O294&gt;0,LVS_1.1_UR_MOSA*L294/O294,0)</f>
        <v>0</v>
      </c>
      <c r="R294" s="211"/>
      <c r="S294" s="211"/>
      <c r="T294" s="211"/>
      <c r="U294" s="211"/>
      <c r="V294" s="820">
        <f t="shared" ref="V294:V305" si="135">L294*N294</f>
        <v>47.306182</v>
      </c>
      <c r="W294" s="821">
        <f t="shared" ref="W294:W305" si="136">IFERROR(V294/O294,0)</f>
        <v>0</v>
      </c>
      <c r="X294" s="821">
        <f t="shared" ref="X294:X305" si="137">IFERROR(ROUND(P294*Q294+R294*S294+T294*U294,2),0)</f>
        <v>0</v>
      </c>
    </row>
    <row r="295" spans="1:24" s="350" customFormat="1" ht="11.25" customHeight="1">
      <c r="A295" s="179" t="s">
        <v>1114</v>
      </c>
      <c r="B295" s="2" t="s">
        <v>200</v>
      </c>
      <c r="C295" s="2" t="s">
        <v>472</v>
      </c>
      <c r="D295" s="180" t="s">
        <v>394</v>
      </c>
      <c r="E295" s="181" t="s">
        <v>577</v>
      </c>
      <c r="F295" s="181"/>
      <c r="G295" s="181" t="s">
        <v>346</v>
      </c>
      <c r="H295" s="182" t="s">
        <v>593</v>
      </c>
      <c r="I295" s="182">
        <v>1</v>
      </c>
      <c r="J295" s="182">
        <v>0.87</v>
      </c>
      <c r="K295" s="182">
        <v>0.3</v>
      </c>
      <c r="L295" s="183">
        <f t="shared" si="133"/>
        <v>0.26100000000000001</v>
      </c>
      <c r="M295" s="209" t="s">
        <v>1227</v>
      </c>
      <c r="N295" s="184">
        <v>37.01</v>
      </c>
      <c r="O295" s="185"/>
      <c r="P295" s="718">
        <v>37.01</v>
      </c>
      <c r="Q295" s="719">
        <f t="shared" si="134"/>
        <v>0</v>
      </c>
      <c r="R295" s="211"/>
      <c r="S295" s="211"/>
      <c r="T295" s="211"/>
      <c r="U295" s="211"/>
      <c r="V295" s="820">
        <f t="shared" si="135"/>
        <v>9.6596100000000007</v>
      </c>
      <c r="W295" s="821">
        <f t="shared" si="136"/>
        <v>0</v>
      </c>
      <c r="X295" s="821">
        <f t="shared" si="137"/>
        <v>0</v>
      </c>
    </row>
    <row r="296" spans="1:24" s="350" customFormat="1" ht="11.25" customHeight="1">
      <c r="A296" s="179" t="s">
        <v>1115</v>
      </c>
      <c r="B296" s="2" t="s">
        <v>200</v>
      </c>
      <c r="C296" s="2" t="s">
        <v>472</v>
      </c>
      <c r="D296" s="180" t="s">
        <v>394</v>
      </c>
      <c r="E296" s="181" t="s">
        <v>577</v>
      </c>
      <c r="F296" s="181"/>
      <c r="G296" s="181" t="s">
        <v>346</v>
      </c>
      <c r="H296" s="182" t="s">
        <v>593</v>
      </c>
      <c r="I296" s="182">
        <v>1</v>
      </c>
      <c r="J296" s="182">
        <v>0.43</v>
      </c>
      <c r="K296" s="182">
        <v>0.72</v>
      </c>
      <c r="L296" s="183">
        <f t="shared" si="133"/>
        <v>0.30959999999999999</v>
      </c>
      <c r="M296" s="209" t="s">
        <v>1227</v>
      </c>
      <c r="N296" s="184">
        <v>37.01</v>
      </c>
      <c r="O296" s="185"/>
      <c r="P296" s="718">
        <v>37.01</v>
      </c>
      <c r="Q296" s="719">
        <f t="shared" si="134"/>
        <v>0</v>
      </c>
      <c r="R296" s="211"/>
      <c r="S296" s="211"/>
      <c r="T296" s="211"/>
      <c r="U296" s="211"/>
      <c r="V296" s="820">
        <f t="shared" si="135"/>
        <v>11.458295999999999</v>
      </c>
      <c r="W296" s="821">
        <f t="shared" si="136"/>
        <v>0</v>
      </c>
      <c r="X296" s="821">
        <f t="shared" si="137"/>
        <v>0</v>
      </c>
    </row>
    <row r="297" spans="1:24" s="350" customFormat="1" ht="11.25" customHeight="1">
      <c r="A297" s="179" t="s">
        <v>1116</v>
      </c>
      <c r="B297" s="2" t="s">
        <v>200</v>
      </c>
      <c r="C297" s="2"/>
      <c r="D297" s="180"/>
      <c r="E297" s="181" t="s">
        <v>577</v>
      </c>
      <c r="F297" s="181"/>
      <c r="G297" s="181" t="s">
        <v>346</v>
      </c>
      <c r="H297" s="182" t="s">
        <v>593</v>
      </c>
      <c r="I297" s="182">
        <v>4</v>
      </c>
      <c r="J297" s="182">
        <v>1.1499999999999999</v>
      </c>
      <c r="K297" s="182">
        <v>0.67</v>
      </c>
      <c r="L297" s="183">
        <f t="shared" si="133"/>
        <v>3.0819999999999999</v>
      </c>
      <c r="M297" s="209" t="s">
        <v>1227</v>
      </c>
      <c r="N297" s="184">
        <v>37.01</v>
      </c>
      <c r="O297" s="185"/>
      <c r="P297" s="718">
        <v>37.01</v>
      </c>
      <c r="Q297" s="719">
        <f t="shared" si="134"/>
        <v>0</v>
      </c>
      <c r="R297" s="211"/>
      <c r="S297" s="211"/>
      <c r="T297" s="211"/>
      <c r="U297" s="211"/>
      <c r="V297" s="820">
        <f t="shared" si="135"/>
        <v>114.06481999999998</v>
      </c>
      <c r="W297" s="821">
        <f t="shared" si="136"/>
        <v>0</v>
      </c>
      <c r="X297" s="821">
        <f t="shared" si="137"/>
        <v>0</v>
      </c>
    </row>
    <row r="298" spans="1:24" s="350" customFormat="1" ht="11.25" customHeight="1">
      <c r="A298" s="179" t="s">
        <v>1117</v>
      </c>
      <c r="B298" s="2" t="s">
        <v>200</v>
      </c>
      <c r="C298" s="2"/>
      <c r="D298" s="180"/>
      <c r="E298" s="181" t="s">
        <v>577</v>
      </c>
      <c r="F298" s="181"/>
      <c r="G298" s="181" t="s">
        <v>346</v>
      </c>
      <c r="H298" s="182" t="s">
        <v>593</v>
      </c>
      <c r="I298" s="182">
        <v>2</v>
      </c>
      <c r="J298" s="182">
        <v>0.77</v>
      </c>
      <c r="K298" s="182">
        <v>1.2</v>
      </c>
      <c r="L298" s="183">
        <f t="shared" si="133"/>
        <v>1.8479999999999999</v>
      </c>
      <c r="M298" s="209" t="s">
        <v>1227</v>
      </c>
      <c r="N298" s="184">
        <v>37.01</v>
      </c>
      <c r="O298" s="185"/>
      <c r="P298" s="718">
        <v>37.01</v>
      </c>
      <c r="Q298" s="719">
        <f t="shared" si="134"/>
        <v>0</v>
      </c>
      <c r="R298" s="211"/>
      <c r="S298" s="211"/>
      <c r="T298" s="211"/>
      <c r="U298" s="211"/>
      <c r="V298" s="820">
        <f t="shared" si="135"/>
        <v>68.394479999999987</v>
      </c>
      <c r="W298" s="821">
        <f t="shared" si="136"/>
        <v>0</v>
      </c>
      <c r="X298" s="821">
        <f t="shared" si="137"/>
        <v>0</v>
      </c>
    </row>
    <row r="299" spans="1:24" s="350" customFormat="1" ht="11.25" customHeight="1">
      <c r="A299" s="179" t="s">
        <v>1118</v>
      </c>
      <c r="B299" s="2" t="s">
        <v>200</v>
      </c>
      <c r="C299" s="2"/>
      <c r="D299" s="180" t="s">
        <v>204</v>
      </c>
      <c r="E299" s="181" t="s">
        <v>577</v>
      </c>
      <c r="F299" s="181"/>
      <c r="G299" s="181" t="s">
        <v>294</v>
      </c>
      <c r="H299" s="182" t="s">
        <v>593</v>
      </c>
      <c r="I299" s="182">
        <v>1</v>
      </c>
      <c r="J299" s="182">
        <v>0.45</v>
      </c>
      <c r="K299" s="182">
        <v>1.2</v>
      </c>
      <c r="L299" s="183">
        <f t="shared" si="133"/>
        <v>0.54</v>
      </c>
      <c r="M299" s="209" t="s">
        <v>1227</v>
      </c>
      <c r="N299" s="184">
        <v>37.01</v>
      </c>
      <c r="O299" s="185"/>
      <c r="P299" s="718">
        <v>37.01</v>
      </c>
      <c r="Q299" s="719">
        <f t="shared" si="134"/>
        <v>0</v>
      </c>
      <c r="R299" s="211"/>
      <c r="S299" s="211"/>
      <c r="T299" s="211"/>
      <c r="U299" s="211"/>
      <c r="V299" s="820">
        <f t="shared" si="135"/>
        <v>19.985399999999998</v>
      </c>
      <c r="W299" s="821">
        <f t="shared" si="136"/>
        <v>0</v>
      </c>
      <c r="X299" s="821">
        <f t="shared" si="137"/>
        <v>0</v>
      </c>
    </row>
    <row r="300" spans="1:24" s="350" customFormat="1" ht="11.25" customHeight="1">
      <c r="A300" s="179" t="s">
        <v>1119</v>
      </c>
      <c r="B300" s="2" t="s">
        <v>200</v>
      </c>
      <c r="C300" s="2"/>
      <c r="D300" s="180" t="s">
        <v>204</v>
      </c>
      <c r="E300" s="181" t="s">
        <v>577</v>
      </c>
      <c r="F300" s="181"/>
      <c r="G300" s="181" t="s">
        <v>294</v>
      </c>
      <c r="H300" s="182" t="s">
        <v>593</v>
      </c>
      <c r="I300" s="182">
        <v>2</v>
      </c>
      <c r="J300" s="182">
        <v>0.45</v>
      </c>
      <c r="K300" s="182">
        <v>0.5</v>
      </c>
      <c r="L300" s="183">
        <f t="shared" si="133"/>
        <v>0.45</v>
      </c>
      <c r="M300" s="209" t="s">
        <v>1227</v>
      </c>
      <c r="N300" s="184">
        <v>37.01</v>
      </c>
      <c r="O300" s="185"/>
      <c r="P300" s="718">
        <v>37.01</v>
      </c>
      <c r="Q300" s="719">
        <f t="shared" si="134"/>
        <v>0</v>
      </c>
      <c r="R300" s="211"/>
      <c r="S300" s="211"/>
      <c r="T300" s="211"/>
      <c r="U300" s="211"/>
      <c r="V300" s="820">
        <f t="shared" si="135"/>
        <v>16.654499999999999</v>
      </c>
      <c r="W300" s="821">
        <f t="shared" si="136"/>
        <v>0</v>
      </c>
      <c r="X300" s="821">
        <f t="shared" si="137"/>
        <v>0</v>
      </c>
    </row>
    <row r="301" spans="1:24" s="350" customFormat="1" ht="11.25" customHeight="1">
      <c r="A301" s="179" t="s">
        <v>1120</v>
      </c>
      <c r="B301" s="2" t="s">
        <v>200</v>
      </c>
      <c r="C301" s="2" t="s">
        <v>473</v>
      </c>
      <c r="D301" s="180" t="s">
        <v>393</v>
      </c>
      <c r="E301" s="181" t="s">
        <v>577</v>
      </c>
      <c r="F301" s="181"/>
      <c r="G301" s="181" t="s">
        <v>294</v>
      </c>
      <c r="H301" s="182" t="s">
        <v>593</v>
      </c>
      <c r="I301" s="182">
        <v>1</v>
      </c>
      <c r="J301" s="182">
        <v>2.1</v>
      </c>
      <c r="K301" s="182">
        <v>0.81</v>
      </c>
      <c r="L301" s="183">
        <f t="shared" si="133"/>
        <v>1.7010000000000003</v>
      </c>
      <c r="M301" s="209" t="s">
        <v>1227</v>
      </c>
      <c r="N301" s="184">
        <v>37.01</v>
      </c>
      <c r="O301" s="185"/>
      <c r="P301" s="718">
        <v>37.01</v>
      </c>
      <c r="Q301" s="719">
        <f t="shared" si="134"/>
        <v>0</v>
      </c>
      <c r="R301" s="211"/>
      <c r="S301" s="211"/>
      <c r="T301" s="211"/>
      <c r="U301" s="211"/>
      <c r="V301" s="820">
        <f t="shared" si="135"/>
        <v>62.954010000000004</v>
      </c>
      <c r="W301" s="821">
        <f t="shared" si="136"/>
        <v>0</v>
      </c>
      <c r="X301" s="821">
        <f t="shared" si="137"/>
        <v>0</v>
      </c>
    </row>
    <row r="302" spans="1:24" s="350" customFormat="1" ht="11.25" customHeight="1">
      <c r="A302" s="179" t="s">
        <v>1121</v>
      </c>
      <c r="B302" s="2" t="s">
        <v>200</v>
      </c>
      <c r="C302" s="2"/>
      <c r="D302" s="180" t="s">
        <v>470</v>
      </c>
      <c r="E302" s="181" t="s">
        <v>577</v>
      </c>
      <c r="F302" s="181"/>
      <c r="G302" s="181" t="s">
        <v>294</v>
      </c>
      <c r="H302" s="182" t="s">
        <v>593</v>
      </c>
      <c r="I302" s="182">
        <v>1</v>
      </c>
      <c r="J302" s="182">
        <v>0.78</v>
      </c>
      <c r="K302" s="182">
        <v>1.5</v>
      </c>
      <c r="L302" s="183">
        <f t="shared" si="133"/>
        <v>1.17</v>
      </c>
      <c r="M302" s="209" t="s">
        <v>1227</v>
      </c>
      <c r="N302" s="184">
        <v>37.01</v>
      </c>
      <c r="O302" s="185"/>
      <c r="P302" s="718">
        <v>37.01</v>
      </c>
      <c r="Q302" s="719">
        <f t="shared" si="134"/>
        <v>0</v>
      </c>
      <c r="R302" s="211"/>
      <c r="S302" s="211"/>
      <c r="T302" s="211"/>
      <c r="U302" s="211"/>
      <c r="V302" s="820">
        <f t="shared" si="135"/>
        <v>43.301699999999997</v>
      </c>
      <c r="W302" s="821">
        <f t="shared" si="136"/>
        <v>0</v>
      </c>
      <c r="X302" s="821">
        <f t="shared" si="137"/>
        <v>0</v>
      </c>
    </row>
    <row r="303" spans="1:24" s="350" customFormat="1" ht="11.25" customHeight="1">
      <c r="A303" s="179" t="s">
        <v>1122</v>
      </c>
      <c r="B303" s="2" t="s">
        <v>200</v>
      </c>
      <c r="C303" s="2"/>
      <c r="D303" s="180" t="s">
        <v>394</v>
      </c>
      <c r="E303" s="181" t="s">
        <v>577</v>
      </c>
      <c r="F303" s="181"/>
      <c r="G303" s="181" t="s">
        <v>346</v>
      </c>
      <c r="H303" s="182" t="s">
        <v>593</v>
      </c>
      <c r="I303" s="182">
        <v>4</v>
      </c>
      <c r="J303" s="182">
        <v>1.1200000000000001</v>
      </c>
      <c r="K303" s="182">
        <v>0.63</v>
      </c>
      <c r="L303" s="183">
        <f t="shared" si="133"/>
        <v>2.8224000000000005</v>
      </c>
      <c r="M303" s="209" t="s">
        <v>1227</v>
      </c>
      <c r="N303" s="184">
        <v>37.01</v>
      </c>
      <c r="O303" s="185"/>
      <c r="P303" s="718">
        <v>37.01</v>
      </c>
      <c r="Q303" s="719">
        <f t="shared" si="134"/>
        <v>0</v>
      </c>
      <c r="R303" s="211"/>
      <c r="S303" s="211"/>
      <c r="T303" s="211"/>
      <c r="U303" s="211"/>
      <c r="V303" s="820">
        <f t="shared" si="135"/>
        <v>104.45702400000002</v>
      </c>
      <c r="W303" s="821">
        <f t="shared" si="136"/>
        <v>0</v>
      </c>
      <c r="X303" s="821">
        <f t="shared" si="137"/>
        <v>0</v>
      </c>
    </row>
    <row r="304" spans="1:24" s="350" customFormat="1" ht="11.25" customHeight="1">
      <c r="A304" s="179" t="s">
        <v>1123</v>
      </c>
      <c r="B304" s="2" t="s">
        <v>200</v>
      </c>
      <c r="C304" s="2"/>
      <c r="D304" s="180" t="s">
        <v>470</v>
      </c>
      <c r="E304" s="181" t="s">
        <v>577</v>
      </c>
      <c r="F304" s="181"/>
      <c r="G304" s="181" t="s">
        <v>346</v>
      </c>
      <c r="H304" s="182" t="s">
        <v>593</v>
      </c>
      <c r="I304" s="182">
        <v>2</v>
      </c>
      <c r="J304" s="182">
        <v>0.73</v>
      </c>
      <c r="K304" s="182">
        <v>1.38</v>
      </c>
      <c r="L304" s="183">
        <f t="shared" si="133"/>
        <v>2.0147999999999997</v>
      </c>
      <c r="M304" s="209" t="s">
        <v>1227</v>
      </c>
      <c r="N304" s="184">
        <v>37.01</v>
      </c>
      <c r="O304" s="185"/>
      <c r="P304" s="718">
        <v>37.01</v>
      </c>
      <c r="Q304" s="719">
        <f t="shared" si="134"/>
        <v>0</v>
      </c>
      <c r="R304" s="211"/>
      <c r="S304" s="211"/>
      <c r="T304" s="211"/>
      <c r="U304" s="211"/>
      <c r="V304" s="820">
        <f t="shared" si="135"/>
        <v>74.56774799999998</v>
      </c>
      <c r="W304" s="821">
        <f t="shared" si="136"/>
        <v>0</v>
      </c>
      <c r="X304" s="821">
        <f t="shared" si="137"/>
        <v>0</v>
      </c>
    </row>
    <row r="305" spans="1:24" s="350" customFormat="1" ht="11.25" customHeight="1">
      <c r="A305" s="179" t="s">
        <v>1124</v>
      </c>
      <c r="B305" s="2" t="s">
        <v>200</v>
      </c>
      <c r="C305" s="2"/>
      <c r="D305" s="180" t="s">
        <v>387</v>
      </c>
      <c r="E305" s="181" t="s">
        <v>577</v>
      </c>
      <c r="F305" s="181"/>
      <c r="G305" s="181" t="s">
        <v>346</v>
      </c>
      <c r="H305" s="182" t="s">
        <v>593</v>
      </c>
      <c r="I305" s="182">
        <v>1</v>
      </c>
      <c r="J305" s="182">
        <v>1</v>
      </c>
      <c r="K305" s="182">
        <v>1</v>
      </c>
      <c r="L305" s="183">
        <f t="shared" si="133"/>
        <v>1</v>
      </c>
      <c r="M305" s="209" t="s">
        <v>1227</v>
      </c>
      <c r="N305" s="184">
        <v>37.01</v>
      </c>
      <c r="O305" s="185"/>
      <c r="P305" s="718">
        <v>37.01</v>
      </c>
      <c r="Q305" s="719">
        <f t="shared" si="134"/>
        <v>0</v>
      </c>
      <c r="R305" s="211"/>
      <c r="S305" s="211"/>
      <c r="T305" s="211"/>
      <c r="U305" s="211"/>
      <c r="V305" s="820">
        <f t="shared" si="135"/>
        <v>37.01</v>
      </c>
      <c r="W305" s="821">
        <f t="shared" si="136"/>
        <v>0</v>
      </c>
      <c r="X305" s="821">
        <f t="shared" si="137"/>
        <v>0</v>
      </c>
    </row>
    <row r="306" spans="1:24" s="350" customFormat="1" ht="11.25" customHeight="1">
      <c r="A306" s="227" t="s">
        <v>72</v>
      </c>
      <c r="B306" s="213" t="s">
        <v>548</v>
      </c>
      <c r="C306" s="213"/>
      <c r="D306" s="214"/>
      <c r="E306" s="214"/>
      <c r="F306" s="214"/>
      <c r="G306" s="214"/>
      <c r="H306" s="214"/>
      <c r="I306" s="214"/>
      <c r="J306" s="215"/>
      <c r="K306" s="215"/>
      <c r="L306" s="216">
        <f>SUM(L294:L305)</f>
        <v>16.476999999999997</v>
      </c>
      <c r="M306" s="218"/>
      <c r="N306" s="218"/>
      <c r="O306" s="218"/>
      <c r="P306" s="218"/>
      <c r="Q306" s="218"/>
      <c r="R306" s="218"/>
      <c r="S306" s="218"/>
      <c r="T306" s="218"/>
      <c r="U306" s="218"/>
      <c r="V306" s="842">
        <f t="shared" ref="V306:X306" si="138">SUM(V294:V305)</f>
        <v>609.81376999999986</v>
      </c>
      <c r="W306" s="842">
        <f t="shared" si="138"/>
        <v>0</v>
      </c>
      <c r="X306" s="842">
        <f t="shared" si="138"/>
        <v>0</v>
      </c>
    </row>
    <row r="307" spans="1:24" s="350" customFormat="1" ht="11.25" customHeight="1">
      <c r="A307" s="219"/>
      <c r="B307" s="220" t="s">
        <v>325</v>
      </c>
      <c r="C307" s="221"/>
      <c r="D307" s="222"/>
      <c r="E307" s="223"/>
      <c r="F307" s="224"/>
      <c r="G307" s="225"/>
      <c r="H307" s="222"/>
      <c r="I307" s="222"/>
      <c r="J307" s="222"/>
      <c r="K307" s="222"/>
      <c r="L307" s="222"/>
      <c r="M307" s="222"/>
      <c r="N307" s="222"/>
      <c r="O307" s="224"/>
      <c r="P307" s="222"/>
      <c r="Q307" s="222"/>
      <c r="R307" s="222"/>
      <c r="S307" s="222"/>
      <c r="T307" s="222"/>
      <c r="U307" s="222"/>
      <c r="V307" s="222"/>
      <c r="W307" s="222"/>
      <c r="X307" s="226"/>
    </row>
    <row r="308" spans="1:24" s="350" customFormat="1" ht="11.25" customHeight="1">
      <c r="A308" s="179" t="s">
        <v>1125</v>
      </c>
      <c r="B308" s="2" t="s">
        <v>474</v>
      </c>
      <c r="C308" s="2" t="s">
        <v>475</v>
      </c>
      <c r="D308" s="180"/>
      <c r="E308" s="181" t="s">
        <v>577</v>
      </c>
      <c r="F308" s="181"/>
      <c r="G308" s="181" t="s">
        <v>346</v>
      </c>
      <c r="H308" s="182" t="s">
        <v>591</v>
      </c>
      <c r="I308" s="182">
        <v>1</v>
      </c>
      <c r="J308" s="182">
        <v>2.35</v>
      </c>
      <c r="K308" s="182">
        <v>6.5549999999999997</v>
      </c>
      <c r="L308" s="183">
        <f t="shared" si="133"/>
        <v>15.404249999999999</v>
      </c>
      <c r="M308" s="209" t="s">
        <v>1176</v>
      </c>
      <c r="N308" s="184">
        <v>74.03</v>
      </c>
      <c r="O308" s="185"/>
      <c r="P308" s="718">
        <v>74.03</v>
      </c>
      <c r="Q308" s="719">
        <f t="shared" ref="Q308:Q327" si="139">IF(O308&gt;0,LVS_1.1_UR_MOSA*L308/O308,0)</f>
        <v>0</v>
      </c>
      <c r="R308" s="211"/>
      <c r="S308" s="211"/>
      <c r="T308" s="211"/>
      <c r="U308" s="211"/>
      <c r="V308" s="820">
        <f t="shared" ref="V308:V327" si="140">L308*N308</f>
        <v>1140.3766275</v>
      </c>
      <c r="W308" s="821">
        <f t="shared" ref="W308:W327" si="141">IFERROR(V308/O308,0)</f>
        <v>0</v>
      </c>
      <c r="X308" s="821">
        <f t="shared" ref="X308:X327" si="142">IFERROR(ROUND(P308*Q308+R308*S308+T308*U308,2),0)</f>
        <v>0</v>
      </c>
    </row>
    <row r="309" spans="1:24" s="350" customFormat="1" ht="11.25" customHeight="1">
      <c r="A309" s="179" t="s">
        <v>1126</v>
      </c>
      <c r="B309" s="2" t="s">
        <v>474</v>
      </c>
      <c r="C309" s="2" t="s">
        <v>476</v>
      </c>
      <c r="D309" s="180"/>
      <c r="E309" s="181" t="s">
        <v>577</v>
      </c>
      <c r="F309" s="181"/>
      <c r="G309" s="181" t="s">
        <v>346</v>
      </c>
      <c r="H309" s="182" t="s">
        <v>591</v>
      </c>
      <c r="I309" s="182">
        <v>1</v>
      </c>
      <c r="J309" s="182">
        <v>2.5099999999999998</v>
      </c>
      <c r="K309" s="182">
        <v>2.4</v>
      </c>
      <c r="L309" s="183">
        <f t="shared" si="133"/>
        <v>6.0239999999999991</v>
      </c>
      <c r="M309" s="209" t="s">
        <v>1176</v>
      </c>
      <c r="N309" s="184">
        <v>74.03</v>
      </c>
      <c r="O309" s="185"/>
      <c r="P309" s="718">
        <v>74.03</v>
      </c>
      <c r="Q309" s="719">
        <f t="shared" si="139"/>
        <v>0</v>
      </c>
      <c r="R309" s="211"/>
      <c r="S309" s="211"/>
      <c r="T309" s="211"/>
      <c r="U309" s="211"/>
      <c r="V309" s="820">
        <f t="shared" si="140"/>
        <v>445.95671999999996</v>
      </c>
      <c r="W309" s="821">
        <f t="shared" si="141"/>
        <v>0</v>
      </c>
      <c r="X309" s="821">
        <f t="shared" si="142"/>
        <v>0</v>
      </c>
    </row>
    <row r="310" spans="1:24" s="350" customFormat="1" ht="11.25" customHeight="1">
      <c r="A310" s="179" t="s">
        <v>1127</v>
      </c>
      <c r="B310" s="2" t="s">
        <v>474</v>
      </c>
      <c r="C310" s="2" t="s">
        <v>477</v>
      </c>
      <c r="D310" s="180"/>
      <c r="E310" s="181" t="s">
        <v>577</v>
      </c>
      <c r="F310" s="181"/>
      <c r="G310" s="181" t="s">
        <v>346</v>
      </c>
      <c r="H310" s="182" t="s">
        <v>591</v>
      </c>
      <c r="I310" s="182">
        <v>1</v>
      </c>
      <c r="J310" s="182">
        <v>2.5099999999999998</v>
      </c>
      <c r="K310" s="182">
        <v>2.4</v>
      </c>
      <c r="L310" s="183">
        <f t="shared" si="133"/>
        <v>6.0239999999999991</v>
      </c>
      <c r="M310" s="209" t="s">
        <v>1176</v>
      </c>
      <c r="N310" s="184">
        <v>74.03</v>
      </c>
      <c r="O310" s="185"/>
      <c r="P310" s="718">
        <v>74.03</v>
      </c>
      <c r="Q310" s="719">
        <f t="shared" si="139"/>
        <v>0</v>
      </c>
      <c r="R310" s="211"/>
      <c r="S310" s="211"/>
      <c r="T310" s="211"/>
      <c r="U310" s="211"/>
      <c r="V310" s="820">
        <f t="shared" si="140"/>
        <v>445.95671999999996</v>
      </c>
      <c r="W310" s="821">
        <f t="shared" si="141"/>
        <v>0</v>
      </c>
      <c r="X310" s="821">
        <f t="shared" si="142"/>
        <v>0</v>
      </c>
    </row>
    <row r="311" spans="1:24" s="350" customFormat="1" ht="11.25" customHeight="1">
      <c r="A311" s="179" t="s">
        <v>1128</v>
      </c>
      <c r="B311" s="2" t="s">
        <v>474</v>
      </c>
      <c r="C311" s="2" t="s">
        <v>478</v>
      </c>
      <c r="D311" s="180"/>
      <c r="E311" s="181" t="s">
        <v>577</v>
      </c>
      <c r="F311" s="181"/>
      <c r="G311" s="181" t="s">
        <v>346</v>
      </c>
      <c r="H311" s="182" t="s">
        <v>591</v>
      </c>
      <c r="I311" s="182">
        <v>1</v>
      </c>
      <c r="J311" s="182">
        <v>2.5099999999999998</v>
      </c>
      <c r="K311" s="182">
        <v>2.4</v>
      </c>
      <c r="L311" s="183">
        <f t="shared" si="133"/>
        <v>6.0239999999999991</v>
      </c>
      <c r="M311" s="209" t="s">
        <v>1176</v>
      </c>
      <c r="N311" s="184">
        <v>74.03</v>
      </c>
      <c r="O311" s="185"/>
      <c r="P311" s="718">
        <v>74.03</v>
      </c>
      <c r="Q311" s="719">
        <f t="shared" si="139"/>
        <v>0</v>
      </c>
      <c r="R311" s="211"/>
      <c r="S311" s="211"/>
      <c r="T311" s="211"/>
      <c r="U311" s="211"/>
      <c r="V311" s="820">
        <f t="shared" si="140"/>
        <v>445.95671999999996</v>
      </c>
      <c r="W311" s="821">
        <f t="shared" si="141"/>
        <v>0</v>
      </c>
      <c r="X311" s="821">
        <f t="shared" si="142"/>
        <v>0</v>
      </c>
    </row>
    <row r="312" spans="1:24" s="350" customFormat="1" ht="11.25" customHeight="1">
      <c r="A312" s="179" t="s">
        <v>1129</v>
      </c>
      <c r="B312" s="2" t="s">
        <v>474</v>
      </c>
      <c r="C312" s="2" t="s">
        <v>479</v>
      </c>
      <c r="D312" s="180"/>
      <c r="E312" s="181" t="s">
        <v>577</v>
      </c>
      <c r="F312" s="181"/>
      <c r="G312" s="181" t="s">
        <v>346</v>
      </c>
      <c r="H312" s="182" t="s">
        <v>591</v>
      </c>
      <c r="I312" s="182">
        <v>1</v>
      </c>
      <c r="J312" s="182">
        <v>2.16</v>
      </c>
      <c r="K312" s="182">
        <v>3.6</v>
      </c>
      <c r="L312" s="183">
        <f t="shared" si="133"/>
        <v>7.7760000000000007</v>
      </c>
      <c r="M312" s="209" t="s">
        <v>1176</v>
      </c>
      <c r="N312" s="184">
        <v>74.03</v>
      </c>
      <c r="O312" s="185"/>
      <c r="P312" s="718">
        <v>74.03</v>
      </c>
      <c r="Q312" s="719">
        <f t="shared" si="139"/>
        <v>0</v>
      </c>
      <c r="R312" s="211"/>
      <c r="S312" s="211"/>
      <c r="T312" s="211"/>
      <c r="U312" s="211"/>
      <c r="V312" s="820">
        <f t="shared" si="140"/>
        <v>575.65728000000001</v>
      </c>
      <c r="W312" s="821">
        <f t="shared" si="141"/>
        <v>0</v>
      </c>
      <c r="X312" s="821">
        <f t="shared" si="142"/>
        <v>0</v>
      </c>
    </row>
    <row r="313" spans="1:24" s="350" customFormat="1" ht="11.25" customHeight="1">
      <c r="A313" s="179" t="s">
        <v>1130</v>
      </c>
      <c r="B313" s="2" t="s">
        <v>474</v>
      </c>
      <c r="C313" s="2" t="s">
        <v>480</v>
      </c>
      <c r="D313" s="180"/>
      <c r="E313" s="181" t="s">
        <v>577</v>
      </c>
      <c r="F313" s="181"/>
      <c r="G313" s="181" t="s">
        <v>346</v>
      </c>
      <c r="H313" s="182" t="s">
        <v>591</v>
      </c>
      <c r="I313" s="182">
        <v>1</v>
      </c>
      <c r="J313" s="182">
        <v>2.16</v>
      </c>
      <c r="K313" s="182">
        <v>3.6</v>
      </c>
      <c r="L313" s="183">
        <f t="shared" si="133"/>
        <v>7.7760000000000007</v>
      </c>
      <c r="M313" s="209" t="s">
        <v>1176</v>
      </c>
      <c r="N313" s="184">
        <v>74.03</v>
      </c>
      <c r="O313" s="185"/>
      <c r="P313" s="718">
        <v>74.03</v>
      </c>
      <c r="Q313" s="719">
        <f t="shared" si="139"/>
        <v>0</v>
      </c>
      <c r="R313" s="211"/>
      <c r="S313" s="211"/>
      <c r="T313" s="211"/>
      <c r="U313" s="211"/>
      <c r="V313" s="820">
        <f t="shared" si="140"/>
        <v>575.65728000000001</v>
      </c>
      <c r="W313" s="821">
        <f t="shared" si="141"/>
        <v>0</v>
      </c>
      <c r="X313" s="821">
        <f t="shared" si="142"/>
        <v>0</v>
      </c>
    </row>
    <row r="314" spans="1:24" s="350" customFormat="1" ht="11.25" customHeight="1">
      <c r="A314" s="179" t="s">
        <v>1131</v>
      </c>
      <c r="B314" s="2" t="s">
        <v>474</v>
      </c>
      <c r="C314" s="2" t="s">
        <v>481</v>
      </c>
      <c r="D314" s="180"/>
      <c r="E314" s="181" t="s">
        <v>577</v>
      </c>
      <c r="F314" s="181"/>
      <c r="G314" s="181" t="s">
        <v>346</v>
      </c>
      <c r="H314" s="182" t="s">
        <v>591</v>
      </c>
      <c r="I314" s="182">
        <v>1</v>
      </c>
      <c r="J314" s="182">
        <v>2.4500000000000002</v>
      </c>
      <c r="K314" s="182">
        <v>1.65</v>
      </c>
      <c r="L314" s="183">
        <f t="shared" si="133"/>
        <v>4.0425000000000004</v>
      </c>
      <c r="M314" s="209" t="s">
        <v>1176</v>
      </c>
      <c r="N314" s="184">
        <v>74.03</v>
      </c>
      <c r="O314" s="185"/>
      <c r="P314" s="718">
        <v>74.03</v>
      </c>
      <c r="Q314" s="719">
        <f t="shared" si="139"/>
        <v>0</v>
      </c>
      <c r="R314" s="211"/>
      <c r="S314" s="211"/>
      <c r="T314" s="211"/>
      <c r="U314" s="211"/>
      <c r="V314" s="820">
        <f t="shared" si="140"/>
        <v>299.26627500000006</v>
      </c>
      <c r="W314" s="821">
        <f t="shared" si="141"/>
        <v>0</v>
      </c>
      <c r="X314" s="821">
        <f t="shared" si="142"/>
        <v>0</v>
      </c>
    </row>
    <row r="315" spans="1:24" s="350" customFormat="1" ht="11.25" customHeight="1">
      <c r="A315" s="179" t="s">
        <v>1132</v>
      </c>
      <c r="B315" s="2" t="s">
        <v>474</v>
      </c>
      <c r="C315" s="2" t="s">
        <v>482</v>
      </c>
      <c r="D315" s="180"/>
      <c r="E315" s="181" t="s">
        <v>577</v>
      </c>
      <c r="F315" s="181"/>
      <c r="G315" s="181" t="s">
        <v>346</v>
      </c>
      <c r="H315" s="182" t="s">
        <v>591</v>
      </c>
      <c r="I315" s="182">
        <v>1</v>
      </c>
      <c r="J315" s="182">
        <v>2</v>
      </c>
      <c r="K315" s="182">
        <v>1.2</v>
      </c>
      <c r="L315" s="183">
        <f t="shared" si="133"/>
        <v>2.4</v>
      </c>
      <c r="M315" s="209" t="s">
        <v>1176</v>
      </c>
      <c r="N315" s="184">
        <v>74.03</v>
      </c>
      <c r="O315" s="185"/>
      <c r="P315" s="718">
        <v>74.03</v>
      </c>
      <c r="Q315" s="719">
        <f t="shared" si="139"/>
        <v>0</v>
      </c>
      <c r="R315" s="211"/>
      <c r="S315" s="211"/>
      <c r="T315" s="211"/>
      <c r="U315" s="211"/>
      <c r="V315" s="820">
        <f t="shared" si="140"/>
        <v>177.672</v>
      </c>
      <c r="W315" s="821">
        <f t="shared" si="141"/>
        <v>0</v>
      </c>
      <c r="X315" s="821">
        <f t="shared" si="142"/>
        <v>0</v>
      </c>
    </row>
    <row r="316" spans="1:24" s="350" customFormat="1" ht="11.25" customHeight="1">
      <c r="A316" s="179" t="s">
        <v>1133</v>
      </c>
      <c r="B316" s="2" t="s">
        <v>474</v>
      </c>
      <c r="C316" s="2" t="s">
        <v>483</v>
      </c>
      <c r="D316" s="180"/>
      <c r="E316" s="181" t="s">
        <v>577</v>
      </c>
      <c r="F316" s="181"/>
      <c r="G316" s="181" t="s">
        <v>346</v>
      </c>
      <c r="H316" s="182" t="s">
        <v>591</v>
      </c>
      <c r="I316" s="182">
        <v>1</v>
      </c>
      <c r="J316" s="182">
        <v>3.85</v>
      </c>
      <c r="K316" s="182">
        <v>1.64</v>
      </c>
      <c r="L316" s="183">
        <f t="shared" si="133"/>
        <v>6.3140000000000001</v>
      </c>
      <c r="M316" s="209" t="s">
        <v>1176</v>
      </c>
      <c r="N316" s="184">
        <v>74.03</v>
      </c>
      <c r="O316" s="185"/>
      <c r="P316" s="718">
        <v>74.03</v>
      </c>
      <c r="Q316" s="719">
        <f t="shared" si="139"/>
        <v>0</v>
      </c>
      <c r="R316" s="211"/>
      <c r="S316" s="211"/>
      <c r="T316" s="211"/>
      <c r="U316" s="211"/>
      <c r="V316" s="820">
        <f t="shared" si="140"/>
        <v>467.42542000000003</v>
      </c>
      <c r="W316" s="821">
        <f t="shared" si="141"/>
        <v>0</v>
      </c>
      <c r="X316" s="821">
        <f t="shared" si="142"/>
        <v>0</v>
      </c>
    </row>
    <row r="317" spans="1:24" s="350" customFormat="1" ht="11.25" customHeight="1">
      <c r="A317" s="179" t="s">
        <v>1134</v>
      </c>
      <c r="B317" s="2" t="s">
        <v>474</v>
      </c>
      <c r="C317" s="2" t="s">
        <v>484</v>
      </c>
      <c r="D317" s="180"/>
      <c r="E317" s="181" t="s">
        <v>577</v>
      </c>
      <c r="F317" s="181"/>
      <c r="G317" s="181" t="s">
        <v>346</v>
      </c>
      <c r="H317" s="182" t="s">
        <v>591</v>
      </c>
      <c r="I317" s="182">
        <v>1</v>
      </c>
      <c r="J317" s="182">
        <v>3</v>
      </c>
      <c r="K317" s="182">
        <v>2.5</v>
      </c>
      <c r="L317" s="183">
        <f t="shared" si="133"/>
        <v>7.5</v>
      </c>
      <c r="M317" s="209" t="s">
        <v>1176</v>
      </c>
      <c r="N317" s="184">
        <v>74.03</v>
      </c>
      <c r="O317" s="185"/>
      <c r="P317" s="718">
        <v>74.03</v>
      </c>
      <c r="Q317" s="719">
        <f t="shared" si="139"/>
        <v>0</v>
      </c>
      <c r="R317" s="211"/>
      <c r="S317" s="211"/>
      <c r="T317" s="211"/>
      <c r="U317" s="211"/>
      <c r="V317" s="820">
        <f t="shared" si="140"/>
        <v>555.22500000000002</v>
      </c>
      <c r="W317" s="821">
        <f t="shared" si="141"/>
        <v>0</v>
      </c>
      <c r="X317" s="821">
        <f t="shared" si="142"/>
        <v>0</v>
      </c>
    </row>
    <row r="318" spans="1:24" s="350" customFormat="1" ht="11.25" customHeight="1">
      <c r="A318" s="179" t="s">
        <v>1135</v>
      </c>
      <c r="B318" s="2" t="s">
        <v>485</v>
      </c>
      <c r="C318" s="2" t="s">
        <v>486</v>
      </c>
      <c r="D318" s="180"/>
      <c r="E318" s="181" t="s">
        <v>577</v>
      </c>
      <c r="F318" s="181"/>
      <c r="G318" s="181" t="s">
        <v>346</v>
      </c>
      <c r="H318" s="182" t="s">
        <v>591</v>
      </c>
      <c r="I318" s="182">
        <v>1</v>
      </c>
      <c r="J318" s="182">
        <v>1.5</v>
      </c>
      <c r="K318" s="182">
        <v>2.4</v>
      </c>
      <c r="L318" s="183">
        <f t="shared" si="133"/>
        <v>3.5999999999999996</v>
      </c>
      <c r="M318" s="209" t="s">
        <v>1176</v>
      </c>
      <c r="N318" s="184">
        <v>74.03</v>
      </c>
      <c r="O318" s="185"/>
      <c r="P318" s="718">
        <v>74.03</v>
      </c>
      <c r="Q318" s="719">
        <f t="shared" si="139"/>
        <v>0</v>
      </c>
      <c r="R318" s="211"/>
      <c r="S318" s="211"/>
      <c r="T318" s="211"/>
      <c r="U318" s="211"/>
      <c r="V318" s="820">
        <f t="shared" si="140"/>
        <v>266.50799999999998</v>
      </c>
      <c r="W318" s="821">
        <f t="shared" si="141"/>
        <v>0</v>
      </c>
      <c r="X318" s="821">
        <f t="shared" si="142"/>
        <v>0</v>
      </c>
    </row>
    <row r="319" spans="1:24" s="350" customFormat="1" ht="11.25" customHeight="1">
      <c r="A319" s="179" t="s">
        <v>1136</v>
      </c>
      <c r="B319" s="2" t="s">
        <v>487</v>
      </c>
      <c r="C319" s="2" t="s">
        <v>488</v>
      </c>
      <c r="D319" s="180"/>
      <c r="E319" s="181" t="s">
        <v>577</v>
      </c>
      <c r="F319" s="181"/>
      <c r="G319" s="181" t="s">
        <v>346</v>
      </c>
      <c r="H319" s="182" t="s">
        <v>591</v>
      </c>
      <c r="I319" s="182">
        <v>1</v>
      </c>
      <c r="J319" s="182">
        <v>1.23</v>
      </c>
      <c r="K319" s="182">
        <v>1.1399999999999999</v>
      </c>
      <c r="L319" s="183">
        <f t="shared" si="133"/>
        <v>1.4021999999999999</v>
      </c>
      <c r="M319" s="209" t="s">
        <v>1176</v>
      </c>
      <c r="N319" s="184">
        <v>74.03</v>
      </c>
      <c r="O319" s="185"/>
      <c r="P319" s="718">
        <v>74.03</v>
      </c>
      <c r="Q319" s="719">
        <f t="shared" si="139"/>
        <v>0</v>
      </c>
      <c r="R319" s="211"/>
      <c r="S319" s="211"/>
      <c r="T319" s="211"/>
      <c r="U319" s="211"/>
      <c r="V319" s="820">
        <f t="shared" si="140"/>
        <v>103.80486599999999</v>
      </c>
      <c r="W319" s="821">
        <f t="shared" si="141"/>
        <v>0</v>
      </c>
      <c r="X319" s="821">
        <f t="shared" si="142"/>
        <v>0</v>
      </c>
    </row>
    <row r="320" spans="1:24" s="350" customFormat="1" ht="11.25" customHeight="1">
      <c r="A320" s="179" t="s">
        <v>1137</v>
      </c>
      <c r="B320" s="2" t="s">
        <v>487</v>
      </c>
      <c r="C320" s="2" t="s">
        <v>489</v>
      </c>
      <c r="D320" s="180"/>
      <c r="E320" s="181" t="s">
        <v>577</v>
      </c>
      <c r="F320" s="181"/>
      <c r="G320" s="181" t="s">
        <v>346</v>
      </c>
      <c r="H320" s="182" t="s">
        <v>591</v>
      </c>
      <c r="I320" s="182">
        <v>1</v>
      </c>
      <c r="J320" s="182">
        <v>1.23</v>
      </c>
      <c r="K320" s="182">
        <v>1.1399999999999999</v>
      </c>
      <c r="L320" s="183">
        <f t="shared" si="133"/>
        <v>1.4021999999999999</v>
      </c>
      <c r="M320" s="209" t="s">
        <v>1176</v>
      </c>
      <c r="N320" s="184">
        <v>74.03</v>
      </c>
      <c r="O320" s="185"/>
      <c r="P320" s="718">
        <v>74.03</v>
      </c>
      <c r="Q320" s="719">
        <f t="shared" si="139"/>
        <v>0</v>
      </c>
      <c r="R320" s="211"/>
      <c r="S320" s="211"/>
      <c r="T320" s="211"/>
      <c r="U320" s="211"/>
      <c r="V320" s="820">
        <f t="shared" si="140"/>
        <v>103.80486599999999</v>
      </c>
      <c r="W320" s="821">
        <f t="shared" si="141"/>
        <v>0</v>
      </c>
      <c r="X320" s="821">
        <f t="shared" si="142"/>
        <v>0</v>
      </c>
    </row>
    <row r="321" spans="1:24" s="350" customFormat="1" ht="11.25" customHeight="1">
      <c r="A321" s="179" t="s">
        <v>1138</v>
      </c>
      <c r="B321" s="2" t="s">
        <v>487</v>
      </c>
      <c r="C321" s="2" t="s">
        <v>490</v>
      </c>
      <c r="D321" s="180"/>
      <c r="E321" s="181" t="s">
        <v>577</v>
      </c>
      <c r="F321" s="181"/>
      <c r="G321" s="181" t="s">
        <v>346</v>
      </c>
      <c r="H321" s="182" t="s">
        <v>591</v>
      </c>
      <c r="I321" s="182">
        <v>1</v>
      </c>
      <c r="J321" s="182">
        <v>1.2749999999999999</v>
      </c>
      <c r="K321" s="182">
        <v>1.1399999999999999</v>
      </c>
      <c r="L321" s="183">
        <f t="shared" si="133"/>
        <v>1.4534999999999998</v>
      </c>
      <c r="M321" s="209" t="s">
        <v>1176</v>
      </c>
      <c r="N321" s="184">
        <v>74.03</v>
      </c>
      <c r="O321" s="185"/>
      <c r="P321" s="718">
        <v>74.03</v>
      </c>
      <c r="Q321" s="719">
        <f t="shared" si="139"/>
        <v>0</v>
      </c>
      <c r="R321" s="211"/>
      <c r="S321" s="211"/>
      <c r="T321" s="211"/>
      <c r="U321" s="211"/>
      <c r="V321" s="820">
        <f t="shared" si="140"/>
        <v>107.60260499999998</v>
      </c>
      <c r="W321" s="821">
        <f t="shared" si="141"/>
        <v>0</v>
      </c>
      <c r="X321" s="821">
        <f t="shared" si="142"/>
        <v>0</v>
      </c>
    </row>
    <row r="322" spans="1:24" s="350" customFormat="1" ht="11.25" customHeight="1">
      <c r="A322" s="179" t="s">
        <v>1139</v>
      </c>
      <c r="B322" s="2" t="s">
        <v>487</v>
      </c>
      <c r="C322" s="2" t="s">
        <v>491</v>
      </c>
      <c r="D322" s="180"/>
      <c r="E322" s="181" t="s">
        <v>577</v>
      </c>
      <c r="F322" s="181"/>
      <c r="G322" s="181" t="s">
        <v>346</v>
      </c>
      <c r="H322" s="182" t="s">
        <v>591</v>
      </c>
      <c r="I322" s="182">
        <v>1</v>
      </c>
      <c r="J322" s="182">
        <v>1.29</v>
      </c>
      <c r="K322" s="182">
        <v>1.1399999999999999</v>
      </c>
      <c r="L322" s="183">
        <f t="shared" si="133"/>
        <v>1.4705999999999999</v>
      </c>
      <c r="M322" s="209" t="s">
        <v>1176</v>
      </c>
      <c r="N322" s="184">
        <v>74.03</v>
      </c>
      <c r="O322" s="185"/>
      <c r="P322" s="718">
        <v>74.03</v>
      </c>
      <c r="Q322" s="719">
        <f t="shared" si="139"/>
        <v>0</v>
      </c>
      <c r="R322" s="211"/>
      <c r="S322" s="211"/>
      <c r="T322" s="211"/>
      <c r="U322" s="211"/>
      <c r="V322" s="820">
        <f t="shared" si="140"/>
        <v>108.86851799999999</v>
      </c>
      <c r="W322" s="821">
        <f t="shared" si="141"/>
        <v>0</v>
      </c>
      <c r="X322" s="821">
        <f t="shared" si="142"/>
        <v>0</v>
      </c>
    </row>
    <row r="323" spans="1:24" s="350" customFormat="1" ht="11.25" customHeight="1">
      <c r="A323" s="179" t="s">
        <v>1140</v>
      </c>
      <c r="B323" s="2" t="s">
        <v>487</v>
      </c>
      <c r="C323" s="2" t="s">
        <v>492</v>
      </c>
      <c r="D323" s="180"/>
      <c r="E323" s="181" t="s">
        <v>577</v>
      </c>
      <c r="F323" s="181"/>
      <c r="G323" s="181" t="s">
        <v>346</v>
      </c>
      <c r="H323" s="182" t="s">
        <v>591</v>
      </c>
      <c r="I323" s="182">
        <v>1</v>
      </c>
      <c r="J323" s="182">
        <v>1.28</v>
      </c>
      <c r="K323" s="182">
        <v>1.1399999999999999</v>
      </c>
      <c r="L323" s="183">
        <f t="shared" si="133"/>
        <v>1.4591999999999998</v>
      </c>
      <c r="M323" s="209" t="s">
        <v>1176</v>
      </c>
      <c r="N323" s="184">
        <v>74.03</v>
      </c>
      <c r="O323" s="185"/>
      <c r="P323" s="718">
        <v>74.03</v>
      </c>
      <c r="Q323" s="719">
        <f t="shared" si="139"/>
        <v>0</v>
      </c>
      <c r="R323" s="211"/>
      <c r="S323" s="211"/>
      <c r="T323" s="211"/>
      <c r="U323" s="211"/>
      <c r="V323" s="820">
        <f t="shared" si="140"/>
        <v>108.024576</v>
      </c>
      <c r="W323" s="821">
        <f t="shared" si="141"/>
        <v>0</v>
      </c>
      <c r="X323" s="821">
        <f t="shared" si="142"/>
        <v>0</v>
      </c>
    </row>
    <row r="324" spans="1:24" s="350" customFormat="1" ht="11.25" customHeight="1">
      <c r="A324" s="179" t="s">
        <v>1141</v>
      </c>
      <c r="B324" s="2" t="s">
        <v>487</v>
      </c>
      <c r="C324" s="2" t="s">
        <v>493</v>
      </c>
      <c r="D324" s="180"/>
      <c r="E324" s="181" t="s">
        <v>577</v>
      </c>
      <c r="F324" s="181"/>
      <c r="G324" s="181" t="s">
        <v>346</v>
      </c>
      <c r="H324" s="182" t="s">
        <v>591</v>
      </c>
      <c r="I324" s="182">
        <v>1</v>
      </c>
      <c r="J324" s="182">
        <v>1.27</v>
      </c>
      <c r="K324" s="182">
        <v>1.1399999999999999</v>
      </c>
      <c r="L324" s="183">
        <f t="shared" si="133"/>
        <v>1.4478</v>
      </c>
      <c r="M324" s="209" t="s">
        <v>1176</v>
      </c>
      <c r="N324" s="184">
        <v>74.03</v>
      </c>
      <c r="O324" s="185"/>
      <c r="P324" s="718">
        <v>74.03</v>
      </c>
      <c r="Q324" s="719">
        <f t="shared" si="139"/>
        <v>0</v>
      </c>
      <c r="R324" s="211"/>
      <c r="S324" s="211"/>
      <c r="T324" s="211"/>
      <c r="U324" s="211"/>
      <c r="V324" s="820">
        <f t="shared" si="140"/>
        <v>107.180634</v>
      </c>
      <c r="W324" s="821">
        <f t="shared" si="141"/>
        <v>0</v>
      </c>
      <c r="X324" s="821">
        <f t="shared" si="142"/>
        <v>0</v>
      </c>
    </row>
    <row r="325" spans="1:24" s="350" customFormat="1" ht="11.25" customHeight="1">
      <c r="A325" s="179" t="s">
        <v>1142</v>
      </c>
      <c r="B325" s="2" t="s">
        <v>487</v>
      </c>
      <c r="C325" s="2" t="s">
        <v>494</v>
      </c>
      <c r="D325" s="180"/>
      <c r="E325" s="181" t="s">
        <v>577</v>
      </c>
      <c r="F325" s="181"/>
      <c r="G325" s="181" t="s">
        <v>346</v>
      </c>
      <c r="H325" s="182" t="s">
        <v>591</v>
      </c>
      <c r="I325" s="182">
        <v>1</v>
      </c>
      <c r="J325" s="182">
        <v>1.27</v>
      </c>
      <c r="K325" s="182">
        <v>1.1399999999999999</v>
      </c>
      <c r="L325" s="183">
        <f t="shared" si="133"/>
        <v>1.4478</v>
      </c>
      <c r="M325" s="209" t="s">
        <v>1176</v>
      </c>
      <c r="N325" s="184">
        <v>74.03</v>
      </c>
      <c r="O325" s="185"/>
      <c r="P325" s="718">
        <v>74.03</v>
      </c>
      <c r="Q325" s="719">
        <f t="shared" si="139"/>
        <v>0</v>
      </c>
      <c r="R325" s="211"/>
      <c r="S325" s="211"/>
      <c r="T325" s="211"/>
      <c r="U325" s="211"/>
      <c r="V325" s="820">
        <f t="shared" si="140"/>
        <v>107.180634</v>
      </c>
      <c r="W325" s="821">
        <f t="shared" si="141"/>
        <v>0</v>
      </c>
      <c r="X325" s="821">
        <f t="shared" si="142"/>
        <v>0</v>
      </c>
    </row>
    <row r="326" spans="1:24" s="350" customFormat="1" ht="11.25" customHeight="1">
      <c r="A326" s="179" t="s">
        <v>1143</v>
      </c>
      <c r="B326" s="2" t="s">
        <v>487</v>
      </c>
      <c r="C326" s="2" t="s">
        <v>495</v>
      </c>
      <c r="D326" s="180"/>
      <c r="E326" s="181" t="s">
        <v>577</v>
      </c>
      <c r="F326" s="181"/>
      <c r="G326" s="181" t="s">
        <v>346</v>
      </c>
      <c r="H326" s="182" t="s">
        <v>591</v>
      </c>
      <c r="I326" s="182">
        <v>1</v>
      </c>
      <c r="J326" s="182">
        <v>1.2749999999999999</v>
      </c>
      <c r="K326" s="182">
        <v>1.1399999999999999</v>
      </c>
      <c r="L326" s="183">
        <f t="shared" si="133"/>
        <v>1.4534999999999998</v>
      </c>
      <c r="M326" s="209" t="s">
        <v>1176</v>
      </c>
      <c r="N326" s="184">
        <v>74.03</v>
      </c>
      <c r="O326" s="185"/>
      <c r="P326" s="718">
        <v>74.03</v>
      </c>
      <c r="Q326" s="719">
        <f t="shared" si="139"/>
        <v>0</v>
      </c>
      <c r="R326" s="211"/>
      <c r="S326" s="211"/>
      <c r="T326" s="211"/>
      <c r="U326" s="211"/>
      <c r="V326" s="820">
        <f t="shared" si="140"/>
        <v>107.60260499999998</v>
      </c>
      <c r="W326" s="821">
        <f t="shared" si="141"/>
        <v>0</v>
      </c>
      <c r="X326" s="821">
        <f t="shared" si="142"/>
        <v>0</v>
      </c>
    </row>
    <row r="327" spans="1:24" s="350" customFormat="1" ht="11.25" customHeight="1">
      <c r="A327" s="179" t="s">
        <v>1144</v>
      </c>
      <c r="B327" s="2" t="s">
        <v>487</v>
      </c>
      <c r="C327" s="2" t="s">
        <v>496</v>
      </c>
      <c r="D327" s="180"/>
      <c r="E327" s="181" t="s">
        <v>577</v>
      </c>
      <c r="F327" s="181"/>
      <c r="G327" s="181" t="s">
        <v>346</v>
      </c>
      <c r="H327" s="182" t="s">
        <v>591</v>
      </c>
      <c r="I327" s="182">
        <v>1</v>
      </c>
      <c r="J327" s="182">
        <v>1.2649999999999999</v>
      </c>
      <c r="K327" s="182">
        <v>1.1399999999999999</v>
      </c>
      <c r="L327" s="183">
        <f t="shared" si="133"/>
        <v>1.4420999999999997</v>
      </c>
      <c r="M327" s="209" t="s">
        <v>1176</v>
      </c>
      <c r="N327" s="184">
        <v>74.03</v>
      </c>
      <c r="O327" s="185"/>
      <c r="P327" s="718">
        <v>74.03</v>
      </c>
      <c r="Q327" s="719">
        <f t="shared" si="139"/>
        <v>0</v>
      </c>
      <c r="R327" s="211"/>
      <c r="S327" s="211"/>
      <c r="T327" s="211"/>
      <c r="U327" s="211"/>
      <c r="V327" s="820">
        <f t="shared" si="140"/>
        <v>106.75866299999998</v>
      </c>
      <c r="W327" s="821">
        <f t="shared" si="141"/>
        <v>0</v>
      </c>
      <c r="X327" s="821">
        <f t="shared" si="142"/>
        <v>0</v>
      </c>
    </row>
    <row r="328" spans="1:24" s="350" customFormat="1" ht="11.25" customHeight="1">
      <c r="A328" s="227" t="s">
        <v>72</v>
      </c>
      <c r="B328" s="213" t="s">
        <v>548</v>
      </c>
      <c r="C328" s="213"/>
      <c r="D328" s="214"/>
      <c r="E328" s="214"/>
      <c r="F328" s="214"/>
      <c r="G328" s="214"/>
      <c r="H328" s="214"/>
      <c r="I328" s="214"/>
      <c r="J328" s="215"/>
      <c r="K328" s="215"/>
      <c r="L328" s="216">
        <f>SUM(L308:L327)</f>
        <v>85.863649999999993</v>
      </c>
      <c r="M328" s="218"/>
      <c r="N328" s="218"/>
      <c r="O328" s="218"/>
      <c r="P328" s="218"/>
      <c r="Q328" s="218"/>
      <c r="R328" s="218"/>
      <c r="S328" s="218"/>
      <c r="T328" s="218"/>
      <c r="U328" s="218"/>
      <c r="V328" s="842">
        <f t="shared" ref="V328:X328" si="143">SUM(V308:V327)</f>
        <v>6356.4860095000004</v>
      </c>
      <c r="W328" s="842">
        <f t="shared" si="143"/>
        <v>0</v>
      </c>
      <c r="X328" s="842">
        <f t="shared" si="143"/>
        <v>0</v>
      </c>
    </row>
    <row r="329" spans="1:24" s="350" customFormat="1" ht="11.25" customHeight="1">
      <c r="A329" s="219"/>
      <c r="B329" s="220" t="s">
        <v>497</v>
      </c>
      <c r="C329" s="221"/>
      <c r="D329" s="222"/>
      <c r="E329" s="223"/>
      <c r="F329" s="224"/>
      <c r="G329" s="225"/>
      <c r="H329" s="222"/>
      <c r="I329" s="222"/>
      <c r="J329" s="222"/>
      <c r="K329" s="222"/>
      <c r="L329" s="222"/>
      <c r="M329" s="222"/>
      <c r="N329" s="222"/>
      <c r="O329" s="224"/>
      <c r="P329" s="222"/>
      <c r="Q329" s="222"/>
      <c r="R329" s="222"/>
      <c r="S329" s="222"/>
      <c r="T329" s="222"/>
      <c r="U329" s="222"/>
      <c r="V329" s="222"/>
      <c r="W329" s="222"/>
      <c r="X329" s="226"/>
    </row>
    <row r="330" spans="1:24" s="350" customFormat="1" ht="11.25" customHeight="1">
      <c r="A330" s="179" t="s">
        <v>1145</v>
      </c>
      <c r="B330" s="2" t="s">
        <v>497</v>
      </c>
      <c r="C330" s="2" t="s">
        <v>498</v>
      </c>
      <c r="D330" s="180"/>
      <c r="E330" s="181" t="s">
        <v>577</v>
      </c>
      <c r="F330" s="181"/>
      <c r="G330" s="181" t="s">
        <v>346</v>
      </c>
      <c r="H330" s="182" t="s">
        <v>591</v>
      </c>
      <c r="I330" s="182">
        <v>1</v>
      </c>
      <c r="J330" s="231"/>
      <c r="K330" s="231"/>
      <c r="L330" s="183">
        <v>3</v>
      </c>
      <c r="M330" s="209" t="s">
        <v>1176</v>
      </c>
      <c r="N330" s="184">
        <v>74.03</v>
      </c>
      <c r="O330" s="185"/>
      <c r="P330" s="718">
        <v>74.03</v>
      </c>
      <c r="Q330" s="719">
        <f t="shared" ref="Q330:Q338" si="144">IF(O330&gt;0,LVS_1.1_UR_MOSA*L330/O330,0)</f>
        <v>0</v>
      </c>
      <c r="R330" s="211"/>
      <c r="S330" s="211"/>
      <c r="T330" s="211"/>
      <c r="U330" s="211"/>
      <c r="V330" s="820">
        <f t="shared" ref="V330:V338" si="145">L330*N330</f>
        <v>222.09</v>
      </c>
      <c r="W330" s="821">
        <f t="shared" ref="W330:W338" si="146">IFERROR(V330/O330,0)</f>
        <v>0</v>
      </c>
      <c r="X330" s="821">
        <f t="shared" ref="X330:X338" si="147">IFERROR(ROUND(P330*Q330+R330*S330+T330*U330,2),0)</f>
        <v>0</v>
      </c>
    </row>
    <row r="331" spans="1:24" s="350" customFormat="1" ht="11.25" customHeight="1">
      <c r="A331" s="179" t="s">
        <v>1146</v>
      </c>
      <c r="B331" s="2" t="s">
        <v>497</v>
      </c>
      <c r="C331" s="2" t="s">
        <v>499</v>
      </c>
      <c r="D331" s="180"/>
      <c r="E331" s="181" t="s">
        <v>577</v>
      </c>
      <c r="F331" s="181"/>
      <c r="G331" s="181" t="s">
        <v>346</v>
      </c>
      <c r="H331" s="182" t="s">
        <v>591</v>
      </c>
      <c r="I331" s="182">
        <v>1</v>
      </c>
      <c r="J331" s="231"/>
      <c r="K331" s="231"/>
      <c r="L331" s="183">
        <v>3</v>
      </c>
      <c r="M331" s="209" t="s">
        <v>1176</v>
      </c>
      <c r="N331" s="184">
        <v>74.03</v>
      </c>
      <c r="O331" s="185"/>
      <c r="P331" s="718">
        <v>74.03</v>
      </c>
      <c r="Q331" s="719">
        <f t="shared" si="144"/>
        <v>0</v>
      </c>
      <c r="R331" s="211"/>
      <c r="S331" s="211"/>
      <c r="T331" s="211"/>
      <c r="U331" s="211"/>
      <c r="V331" s="820">
        <f t="shared" si="145"/>
        <v>222.09</v>
      </c>
      <c r="W331" s="821">
        <f t="shared" si="146"/>
        <v>0</v>
      </c>
      <c r="X331" s="821">
        <f t="shared" si="147"/>
        <v>0</v>
      </c>
    </row>
    <row r="332" spans="1:24" s="350" customFormat="1" ht="11.25" customHeight="1">
      <c r="A332" s="179" t="s">
        <v>1147</v>
      </c>
      <c r="B332" s="2" t="s">
        <v>497</v>
      </c>
      <c r="C332" s="2" t="s">
        <v>500</v>
      </c>
      <c r="D332" s="180"/>
      <c r="E332" s="181" t="s">
        <v>577</v>
      </c>
      <c r="F332" s="181"/>
      <c r="G332" s="181" t="s">
        <v>346</v>
      </c>
      <c r="H332" s="182" t="s">
        <v>591</v>
      </c>
      <c r="I332" s="182">
        <v>1</v>
      </c>
      <c r="J332" s="231"/>
      <c r="K332" s="231"/>
      <c r="L332" s="183">
        <v>3</v>
      </c>
      <c r="M332" s="209" t="s">
        <v>1176</v>
      </c>
      <c r="N332" s="184">
        <v>74.03</v>
      </c>
      <c r="O332" s="185"/>
      <c r="P332" s="718">
        <v>74.03</v>
      </c>
      <c r="Q332" s="719">
        <f t="shared" si="144"/>
        <v>0</v>
      </c>
      <c r="R332" s="211"/>
      <c r="S332" s="211"/>
      <c r="T332" s="211"/>
      <c r="U332" s="211"/>
      <c r="V332" s="820">
        <f t="shared" si="145"/>
        <v>222.09</v>
      </c>
      <c r="W332" s="821">
        <f t="shared" si="146"/>
        <v>0</v>
      </c>
      <c r="X332" s="821">
        <f t="shared" si="147"/>
        <v>0</v>
      </c>
    </row>
    <row r="333" spans="1:24" s="350" customFormat="1" ht="11.25" customHeight="1">
      <c r="A333" s="179" t="s">
        <v>1148</v>
      </c>
      <c r="B333" s="2" t="s">
        <v>497</v>
      </c>
      <c r="C333" s="2" t="s">
        <v>501</v>
      </c>
      <c r="D333" s="180"/>
      <c r="E333" s="181" t="s">
        <v>577</v>
      </c>
      <c r="F333" s="181"/>
      <c r="G333" s="181" t="s">
        <v>346</v>
      </c>
      <c r="H333" s="182" t="s">
        <v>591</v>
      </c>
      <c r="I333" s="182">
        <v>1</v>
      </c>
      <c r="J333" s="231"/>
      <c r="K333" s="231"/>
      <c r="L333" s="183">
        <v>3</v>
      </c>
      <c r="M333" s="209" t="s">
        <v>1176</v>
      </c>
      <c r="N333" s="184">
        <v>74.03</v>
      </c>
      <c r="O333" s="185"/>
      <c r="P333" s="718">
        <v>74.03</v>
      </c>
      <c r="Q333" s="719">
        <f t="shared" si="144"/>
        <v>0</v>
      </c>
      <c r="R333" s="211"/>
      <c r="S333" s="211"/>
      <c r="T333" s="211"/>
      <c r="U333" s="211"/>
      <c r="V333" s="820">
        <f t="shared" si="145"/>
        <v>222.09</v>
      </c>
      <c r="W333" s="821">
        <f t="shared" si="146"/>
        <v>0</v>
      </c>
      <c r="X333" s="821">
        <f t="shared" si="147"/>
        <v>0</v>
      </c>
    </row>
    <row r="334" spans="1:24" s="350" customFormat="1" ht="11.25" customHeight="1">
      <c r="A334" s="179" t="s">
        <v>1149</v>
      </c>
      <c r="B334" s="2" t="s">
        <v>497</v>
      </c>
      <c r="C334" s="2" t="s">
        <v>502</v>
      </c>
      <c r="D334" s="180"/>
      <c r="E334" s="181" t="s">
        <v>577</v>
      </c>
      <c r="F334" s="181"/>
      <c r="G334" s="181" t="s">
        <v>346</v>
      </c>
      <c r="H334" s="182" t="s">
        <v>591</v>
      </c>
      <c r="I334" s="182">
        <v>1</v>
      </c>
      <c r="J334" s="231"/>
      <c r="K334" s="231"/>
      <c r="L334" s="183">
        <v>1.5</v>
      </c>
      <c r="M334" s="209" t="s">
        <v>1176</v>
      </c>
      <c r="N334" s="184">
        <v>74.03</v>
      </c>
      <c r="O334" s="185"/>
      <c r="P334" s="718">
        <v>74.03</v>
      </c>
      <c r="Q334" s="719">
        <f t="shared" si="144"/>
        <v>0</v>
      </c>
      <c r="R334" s="211"/>
      <c r="S334" s="211"/>
      <c r="T334" s="211"/>
      <c r="U334" s="211"/>
      <c r="V334" s="820">
        <f t="shared" si="145"/>
        <v>111.045</v>
      </c>
      <c r="W334" s="821">
        <f t="shared" si="146"/>
        <v>0</v>
      </c>
      <c r="X334" s="821">
        <f t="shared" si="147"/>
        <v>0</v>
      </c>
    </row>
    <row r="335" spans="1:24" s="350" customFormat="1" ht="11.25" customHeight="1">
      <c r="A335" s="179" t="s">
        <v>1150</v>
      </c>
      <c r="B335" s="2" t="s">
        <v>497</v>
      </c>
      <c r="C335" s="2" t="s">
        <v>503</v>
      </c>
      <c r="D335" s="180"/>
      <c r="E335" s="181" t="s">
        <v>577</v>
      </c>
      <c r="F335" s="181"/>
      <c r="G335" s="181" t="s">
        <v>346</v>
      </c>
      <c r="H335" s="182" t="s">
        <v>591</v>
      </c>
      <c r="I335" s="182">
        <v>1</v>
      </c>
      <c r="J335" s="231"/>
      <c r="K335" s="231"/>
      <c r="L335" s="183">
        <v>6</v>
      </c>
      <c r="M335" s="209" t="s">
        <v>1176</v>
      </c>
      <c r="N335" s="184">
        <v>74.03</v>
      </c>
      <c r="O335" s="185"/>
      <c r="P335" s="718">
        <v>74.03</v>
      </c>
      <c r="Q335" s="719">
        <f t="shared" si="144"/>
        <v>0</v>
      </c>
      <c r="R335" s="211"/>
      <c r="S335" s="211"/>
      <c r="T335" s="211"/>
      <c r="U335" s="211"/>
      <c r="V335" s="820">
        <f t="shared" si="145"/>
        <v>444.18</v>
      </c>
      <c r="W335" s="821">
        <f t="shared" si="146"/>
        <v>0</v>
      </c>
      <c r="X335" s="821">
        <f t="shared" si="147"/>
        <v>0</v>
      </c>
    </row>
    <row r="336" spans="1:24" s="350" customFormat="1" ht="11.25" customHeight="1">
      <c r="A336" s="179" t="s">
        <v>1151</v>
      </c>
      <c r="B336" s="2" t="s">
        <v>497</v>
      </c>
      <c r="C336" s="2" t="s">
        <v>504</v>
      </c>
      <c r="D336" s="180"/>
      <c r="E336" s="181" t="s">
        <v>577</v>
      </c>
      <c r="F336" s="181"/>
      <c r="G336" s="181" t="s">
        <v>346</v>
      </c>
      <c r="H336" s="182" t="s">
        <v>591</v>
      </c>
      <c r="I336" s="182">
        <v>1</v>
      </c>
      <c r="J336" s="231"/>
      <c r="K336" s="231"/>
      <c r="L336" s="183">
        <v>1.5</v>
      </c>
      <c r="M336" s="209" t="s">
        <v>1176</v>
      </c>
      <c r="N336" s="184">
        <v>74.03</v>
      </c>
      <c r="O336" s="185"/>
      <c r="P336" s="718">
        <v>74.03</v>
      </c>
      <c r="Q336" s="719">
        <f t="shared" si="144"/>
        <v>0</v>
      </c>
      <c r="R336" s="211"/>
      <c r="S336" s="211"/>
      <c r="T336" s="211"/>
      <c r="U336" s="211"/>
      <c r="V336" s="820">
        <f t="shared" si="145"/>
        <v>111.045</v>
      </c>
      <c r="W336" s="821">
        <f t="shared" si="146"/>
        <v>0</v>
      </c>
      <c r="X336" s="821">
        <f t="shared" si="147"/>
        <v>0</v>
      </c>
    </row>
    <row r="337" spans="1:24" s="350" customFormat="1" ht="11.25" customHeight="1">
      <c r="A337" s="179" t="s">
        <v>1152</v>
      </c>
      <c r="B337" s="2" t="s">
        <v>497</v>
      </c>
      <c r="C337" s="2" t="s">
        <v>482</v>
      </c>
      <c r="D337" s="180"/>
      <c r="E337" s="181" t="s">
        <v>577</v>
      </c>
      <c r="F337" s="181"/>
      <c r="G337" s="181" t="s">
        <v>346</v>
      </c>
      <c r="H337" s="182" t="s">
        <v>591</v>
      </c>
      <c r="I337" s="182">
        <v>1</v>
      </c>
      <c r="J337" s="231"/>
      <c r="K337" s="231"/>
      <c r="L337" s="183">
        <v>1.9</v>
      </c>
      <c r="M337" s="209" t="s">
        <v>1176</v>
      </c>
      <c r="N337" s="184">
        <v>74.03</v>
      </c>
      <c r="O337" s="185"/>
      <c r="P337" s="718">
        <v>74.03</v>
      </c>
      <c r="Q337" s="719">
        <f t="shared" si="144"/>
        <v>0</v>
      </c>
      <c r="R337" s="211"/>
      <c r="S337" s="211"/>
      <c r="T337" s="211"/>
      <c r="U337" s="211"/>
      <c r="V337" s="820">
        <f t="shared" si="145"/>
        <v>140.65699999999998</v>
      </c>
      <c r="W337" s="821">
        <f t="shared" si="146"/>
        <v>0</v>
      </c>
      <c r="X337" s="821">
        <f t="shared" si="147"/>
        <v>0</v>
      </c>
    </row>
    <row r="338" spans="1:24" s="350" customFormat="1" ht="11.25" customHeight="1">
      <c r="A338" s="179" t="s">
        <v>1153</v>
      </c>
      <c r="B338" s="2" t="s">
        <v>497</v>
      </c>
      <c r="C338" s="2" t="s">
        <v>505</v>
      </c>
      <c r="D338" s="180"/>
      <c r="E338" s="181" t="s">
        <v>577</v>
      </c>
      <c r="F338" s="181"/>
      <c r="G338" s="181" t="s">
        <v>346</v>
      </c>
      <c r="H338" s="182" t="s">
        <v>591</v>
      </c>
      <c r="I338" s="182">
        <v>1</v>
      </c>
      <c r="J338" s="231"/>
      <c r="K338" s="231"/>
      <c r="L338" s="183">
        <v>2.86</v>
      </c>
      <c r="M338" s="209" t="s">
        <v>1176</v>
      </c>
      <c r="N338" s="184">
        <v>74.03</v>
      </c>
      <c r="O338" s="185"/>
      <c r="P338" s="718">
        <v>74.03</v>
      </c>
      <c r="Q338" s="719">
        <f t="shared" si="144"/>
        <v>0</v>
      </c>
      <c r="R338" s="211"/>
      <c r="S338" s="211"/>
      <c r="T338" s="211"/>
      <c r="U338" s="211"/>
      <c r="V338" s="820">
        <f t="shared" si="145"/>
        <v>211.72579999999999</v>
      </c>
      <c r="W338" s="821">
        <f t="shared" si="146"/>
        <v>0</v>
      </c>
      <c r="X338" s="821">
        <f t="shared" si="147"/>
        <v>0</v>
      </c>
    </row>
    <row r="339" spans="1:24" s="350" customFormat="1" ht="11.25" customHeight="1">
      <c r="A339" s="227" t="s">
        <v>72</v>
      </c>
      <c r="B339" s="213" t="s">
        <v>548</v>
      </c>
      <c r="C339" s="213"/>
      <c r="D339" s="214"/>
      <c r="E339" s="214"/>
      <c r="F339" s="214"/>
      <c r="G339" s="214"/>
      <c r="H339" s="214"/>
      <c r="I339" s="214"/>
      <c r="J339" s="215"/>
      <c r="K339" s="215"/>
      <c r="L339" s="217">
        <f>SUM(L330:L338)</f>
        <v>25.759999999999998</v>
      </c>
      <c r="M339" s="218"/>
      <c r="N339" s="218"/>
      <c r="O339" s="218"/>
      <c r="P339" s="218"/>
      <c r="Q339" s="218"/>
      <c r="R339" s="218"/>
      <c r="S339" s="218"/>
      <c r="T339" s="218"/>
      <c r="U339" s="218"/>
      <c r="V339" s="217">
        <f t="shared" ref="V339:X339" si="148">SUM(V330:V338)</f>
        <v>1907.0128</v>
      </c>
      <c r="W339" s="217">
        <f t="shared" si="148"/>
        <v>0</v>
      </c>
      <c r="X339" s="842">
        <f t="shared" si="148"/>
        <v>0</v>
      </c>
    </row>
    <row r="340" spans="1:24" s="350" customFormat="1" ht="11.25" customHeight="1">
      <c r="A340" s="219"/>
      <c r="B340" s="220" t="s">
        <v>1353</v>
      </c>
      <c r="C340" s="221"/>
      <c r="D340" s="222"/>
      <c r="E340" s="223"/>
      <c r="F340" s="224"/>
      <c r="G340" s="225"/>
      <c r="H340" s="222"/>
      <c r="I340" s="222"/>
      <c r="J340" s="222"/>
      <c r="K340" s="222"/>
      <c r="L340" s="222"/>
      <c r="M340" s="222"/>
      <c r="N340" s="222"/>
      <c r="O340" s="224"/>
      <c r="P340" s="222"/>
      <c r="Q340" s="222"/>
      <c r="R340" s="222"/>
      <c r="S340" s="222"/>
      <c r="T340" s="222"/>
      <c r="U340" s="222"/>
      <c r="V340" s="222"/>
      <c r="W340" s="222"/>
      <c r="X340" s="226"/>
    </row>
    <row r="341" spans="1:24" s="350" customFormat="1" ht="11.25" customHeight="1">
      <c r="A341" s="179" t="s">
        <v>1371</v>
      </c>
      <c r="B341" s="2" t="s">
        <v>1353</v>
      </c>
      <c r="C341" s="2" t="s">
        <v>1380</v>
      </c>
      <c r="D341" s="180" t="s">
        <v>1389</v>
      </c>
      <c r="E341" s="181" t="s">
        <v>577</v>
      </c>
      <c r="F341" s="181"/>
      <c r="G341" s="181" t="s">
        <v>294</v>
      </c>
      <c r="H341" s="182" t="s">
        <v>591</v>
      </c>
      <c r="I341" s="182">
        <v>1</v>
      </c>
      <c r="J341" s="231"/>
      <c r="K341" s="231"/>
      <c r="L341" s="183">
        <v>27</v>
      </c>
      <c r="M341" s="209">
        <v>6</v>
      </c>
      <c r="N341" s="184">
        <v>302.60000000000002</v>
      </c>
      <c r="O341" s="185"/>
      <c r="P341" s="718">
        <v>302.60000000000002</v>
      </c>
      <c r="Q341" s="719">
        <f t="shared" ref="Q341:Q349" si="149">IF(O341&gt;0,LVS_1.1_UR_MOSA*L341/O341,0)</f>
        <v>0</v>
      </c>
      <c r="R341" s="211"/>
      <c r="S341" s="211"/>
      <c r="T341" s="211"/>
      <c r="U341" s="211"/>
      <c r="V341" s="820">
        <f t="shared" ref="V341:V349" si="150">L341*N341</f>
        <v>8170.2000000000007</v>
      </c>
      <c r="W341" s="821">
        <f t="shared" ref="W341:W349" si="151">IFERROR(V341/O341,0)</f>
        <v>0</v>
      </c>
      <c r="X341" s="821">
        <f t="shared" ref="X341:X349" si="152">IFERROR(ROUND(P341*Q341+R341*S341+T341*U341,2),0)</f>
        <v>0</v>
      </c>
    </row>
    <row r="342" spans="1:24" s="350" customFormat="1" ht="11.25" customHeight="1">
      <c r="A342" s="179" t="s">
        <v>1372</v>
      </c>
      <c r="B342" s="2" t="s">
        <v>1353</v>
      </c>
      <c r="C342" s="2" t="s">
        <v>1381</v>
      </c>
      <c r="D342" s="180" t="s">
        <v>1390</v>
      </c>
      <c r="E342" s="181" t="s">
        <v>577</v>
      </c>
      <c r="F342" s="181"/>
      <c r="G342" s="181" t="s">
        <v>294</v>
      </c>
      <c r="H342" s="182" t="s">
        <v>591</v>
      </c>
      <c r="I342" s="182">
        <v>1</v>
      </c>
      <c r="J342" s="231"/>
      <c r="K342" s="231"/>
      <c r="L342" s="183">
        <v>94</v>
      </c>
      <c r="M342" s="209">
        <v>6</v>
      </c>
      <c r="N342" s="184">
        <v>302.60000000000002</v>
      </c>
      <c r="O342" s="185"/>
      <c r="P342" s="718">
        <v>302.60000000000002</v>
      </c>
      <c r="Q342" s="719">
        <f t="shared" si="149"/>
        <v>0</v>
      </c>
      <c r="R342" s="211"/>
      <c r="S342" s="211"/>
      <c r="T342" s="211"/>
      <c r="U342" s="211"/>
      <c r="V342" s="820">
        <f t="shared" si="150"/>
        <v>28444.400000000001</v>
      </c>
      <c r="W342" s="821">
        <f t="shared" si="151"/>
        <v>0</v>
      </c>
      <c r="X342" s="821">
        <f t="shared" si="152"/>
        <v>0</v>
      </c>
    </row>
    <row r="343" spans="1:24" s="350" customFormat="1" ht="11.25" customHeight="1">
      <c r="A343" s="179" t="s">
        <v>1373</v>
      </c>
      <c r="B343" s="2" t="s">
        <v>1353</v>
      </c>
      <c r="C343" s="2" t="s">
        <v>1382</v>
      </c>
      <c r="D343" s="180" t="s">
        <v>1391</v>
      </c>
      <c r="E343" s="181" t="s">
        <v>577</v>
      </c>
      <c r="F343" s="181"/>
      <c r="G343" s="181" t="s">
        <v>294</v>
      </c>
      <c r="H343" s="182" t="s">
        <v>591</v>
      </c>
      <c r="I343" s="182">
        <v>1</v>
      </c>
      <c r="J343" s="231"/>
      <c r="K343" s="231"/>
      <c r="L343" s="183">
        <v>81.2</v>
      </c>
      <c r="M343" s="209">
        <v>6</v>
      </c>
      <c r="N343" s="184">
        <v>302.60000000000002</v>
      </c>
      <c r="O343" s="185"/>
      <c r="P343" s="718">
        <v>302.60000000000002</v>
      </c>
      <c r="Q343" s="719">
        <f t="shared" si="149"/>
        <v>0</v>
      </c>
      <c r="R343" s="211"/>
      <c r="S343" s="211"/>
      <c r="T343" s="211"/>
      <c r="U343" s="211"/>
      <c r="V343" s="820">
        <f t="shared" si="150"/>
        <v>24571.120000000003</v>
      </c>
      <c r="W343" s="821">
        <f t="shared" si="151"/>
        <v>0</v>
      </c>
      <c r="X343" s="821">
        <f t="shared" si="152"/>
        <v>0</v>
      </c>
    </row>
    <row r="344" spans="1:24" s="350" customFormat="1" ht="66" customHeight="1">
      <c r="A344" s="179" t="s">
        <v>1374</v>
      </c>
      <c r="B344" s="2" t="s">
        <v>1353</v>
      </c>
      <c r="C344" s="2" t="s">
        <v>1383</v>
      </c>
      <c r="D344" s="180" t="s">
        <v>1392</v>
      </c>
      <c r="E344" s="181" t="s">
        <v>577</v>
      </c>
      <c r="F344" s="181"/>
      <c r="G344" s="181" t="s">
        <v>294</v>
      </c>
      <c r="H344" s="182" t="s">
        <v>591</v>
      </c>
      <c r="I344" s="182">
        <v>1</v>
      </c>
      <c r="J344" s="231"/>
      <c r="K344" s="231"/>
      <c r="L344" s="183">
        <v>142.80000000000001</v>
      </c>
      <c r="M344" s="209">
        <v>6</v>
      </c>
      <c r="N344" s="184">
        <v>302.60000000000002</v>
      </c>
      <c r="O344" s="185"/>
      <c r="P344" s="718">
        <v>302.60000000000002</v>
      </c>
      <c r="Q344" s="719">
        <f t="shared" si="149"/>
        <v>0</v>
      </c>
      <c r="R344" s="211"/>
      <c r="S344" s="211"/>
      <c r="T344" s="211"/>
      <c r="U344" s="211"/>
      <c r="V344" s="820">
        <f t="shared" si="150"/>
        <v>43211.280000000006</v>
      </c>
      <c r="W344" s="821">
        <f t="shared" si="151"/>
        <v>0</v>
      </c>
      <c r="X344" s="821">
        <f t="shared" si="152"/>
        <v>0</v>
      </c>
    </row>
    <row r="345" spans="1:24" s="350" customFormat="1" ht="11.25" customHeight="1">
      <c r="A345" s="179" t="s">
        <v>1375</v>
      </c>
      <c r="B345" s="2" t="s">
        <v>1353</v>
      </c>
      <c r="C345" s="2" t="s">
        <v>1384</v>
      </c>
      <c r="D345" s="180" t="s">
        <v>1393</v>
      </c>
      <c r="E345" s="181" t="s">
        <v>577</v>
      </c>
      <c r="F345" s="181"/>
      <c r="G345" s="181" t="s">
        <v>294</v>
      </c>
      <c r="H345" s="182" t="s">
        <v>591</v>
      </c>
      <c r="I345" s="182">
        <v>1</v>
      </c>
      <c r="J345" s="231"/>
      <c r="K345" s="231"/>
      <c r="L345" s="183">
        <v>24</v>
      </c>
      <c r="M345" s="209">
        <v>6</v>
      </c>
      <c r="N345" s="184">
        <v>302.60000000000002</v>
      </c>
      <c r="O345" s="185"/>
      <c r="P345" s="718">
        <v>302.60000000000002</v>
      </c>
      <c r="Q345" s="719">
        <f t="shared" si="149"/>
        <v>0</v>
      </c>
      <c r="R345" s="211"/>
      <c r="S345" s="211"/>
      <c r="T345" s="211"/>
      <c r="U345" s="211"/>
      <c r="V345" s="820">
        <f t="shared" si="150"/>
        <v>7262.4000000000005</v>
      </c>
      <c r="W345" s="821">
        <f t="shared" si="151"/>
        <v>0</v>
      </c>
      <c r="X345" s="821">
        <f t="shared" si="152"/>
        <v>0</v>
      </c>
    </row>
    <row r="346" spans="1:24" s="350" customFormat="1" ht="11.25" customHeight="1">
      <c r="A346" s="179" t="s">
        <v>1376</v>
      </c>
      <c r="B346" s="2" t="s">
        <v>1353</v>
      </c>
      <c r="C346" s="2" t="s">
        <v>1385</v>
      </c>
      <c r="D346" s="180" t="s">
        <v>1394</v>
      </c>
      <c r="E346" s="181" t="s">
        <v>577</v>
      </c>
      <c r="F346" s="181"/>
      <c r="G346" s="181" t="s">
        <v>294</v>
      </c>
      <c r="H346" s="182" t="s">
        <v>591</v>
      </c>
      <c r="I346" s="182">
        <v>1</v>
      </c>
      <c r="J346" s="231"/>
      <c r="K346" s="231"/>
      <c r="L346" s="183">
        <v>5.2</v>
      </c>
      <c r="M346" s="209">
        <v>6</v>
      </c>
      <c r="N346" s="184">
        <v>302.60000000000002</v>
      </c>
      <c r="O346" s="185"/>
      <c r="P346" s="718">
        <v>302.60000000000002</v>
      </c>
      <c r="Q346" s="719">
        <f t="shared" si="149"/>
        <v>0</v>
      </c>
      <c r="R346" s="211"/>
      <c r="S346" s="211"/>
      <c r="T346" s="211"/>
      <c r="U346" s="211"/>
      <c r="V346" s="820">
        <f t="shared" si="150"/>
        <v>1573.5200000000002</v>
      </c>
      <c r="W346" s="821">
        <f t="shared" si="151"/>
        <v>0</v>
      </c>
      <c r="X346" s="821">
        <f t="shared" si="152"/>
        <v>0</v>
      </c>
    </row>
    <row r="347" spans="1:24" s="350" customFormat="1" ht="11.25" customHeight="1">
      <c r="A347" s="179" t="s">
        <v>1377</v>
      </c>
      <c r="B347" s="2" t="s">
        <v>1353</v>
      </c>
      <c r="C347" s="2" t="s">
        <v>1386</v>
      </c>
      <c r="D347" s="180" t="s">
        <v>1395</v>
      </c>
      <c r="E347" s="181" t="s">
        <v>577</v>
      </c>
      <c r="F347" s="181"/>
      <c r="G347" s="181" t="s">
        <v>294</v>
      </c>
      <c r="H347" s="182" t="s">
        <v>591</v>
      </c>
      <c r="I347" s="182">
        <v>1</v>
      </c>
      <c r="J347" s="231"/>
      <c r="K347" s="231"/>
      <c r="L347" s="183">
        <v>7</v>
      </c>
      <c r="M347" s="209">
        <v>6</v>
      </c>
      <c r="N347" s="184">
        <v>302.60000000000002</v>
      </c>
      <c r="O347" s="185"/>
      <c r="P347" s="718">
        <v>302.60000000000002</v>
      </c>
      <c r="Q347" s="719">
        <f t="shared" si="149"/>
        <v>0</v>
      </c>
      <c r="R347" s="211"/>
      <c r="S347" s="211"/>
      <c r="T347" s="211"/>
      <c r="U347" s="211"/>
      <c r="V347" s="820">
        <f t="shared" si="150"/>
        <v>2118.2000000000003</v>
      </c>
      <c r="W347" s="821">
        <f t="shared" si="151"/>
        <v>0</v>
      </c>
      <c r="X347" s="821">
        <f t="shared" si="152"/>
        <v>0</v>
      </c>
    </row>
    <row r="348" spans="1:24" s="350" customFormat="1" ht="11.25" customHeight="1">
      <c r="A348" s="179" t="s">
        <v>1378</v>
      </c>
      <c r="B348" s="2" t="s">
        <v>1353</v>
      </c>
      <c r="C348" s="2" t="s">
        <v>1387</v>
      </c>
      <c r="D348" s="180" t="s">
        <v>1396</v>
      </c>
      <c r="E348" s="181" t="s">
        <v>577</v>
      </c>
      <c r="F348" s="181"/>
      <c r="G348" s="181" t="s">
        <v>294</v>
      </c>
      <c r="H348" s="182" t="s">
        <v>591</v>
      </c>
      <c r="I348" s="182">
        <v>1</v>
      </c>
      <c r="J348" s="231"/>
      <c r="K348" s="231"/>
      <c r="L348" s="183">
        <v>18</v>
      </c>
      <c r="M348" s="209">
        <v>6</v>
      </c>
      <c r="N348" s="184">
        <v>302.60000000000002</v>
      </c>
      <c r="O348" s="185"/>
      <c r="P348" s="718">
        <v>302.60000000000002</v>
      </c>
      <c r="Q348" s="719">
        <f t="shared" si="149"/>
        <v>0</v>
      </c>
      <c r="R348" s="211"/>
      <c r="S348" s="211"/>
      <c r="T348" s="211"/>
      <c r="U348" s="211"/>
      <c r="V348" s="820">
        <f t="shared" si="150"/>
        <v>5446.8</v>
      </c>
      <c r="W348" s="821">
        <f t="shared" si="151"/>
        <v>0</v>
      </c>
      <c r="X348" s="821">
        <f t="shared" si="152"/>
        <v>0</v>
      </c>
    </row>
    <row r="349" spans="1:24" s="350" customFormat="1" ht="11.25" customHeight="1">
      <c r="A349" s="179" t="s">
        <v>1379</v>
      </c>
      <c r="B349" s="2" t="s">
        <v>1353</v>
      </c>
      <c r="C349" s="2" t="s">
        <v>1388</v>
      </c>
      <c r="D349" s="180" t="s">
        <v>1397</v>
      </c>
      <c r="E349" s="181" t="s">
        <v>577</v>
      </c>
      <c r="F349" s="181"/>
      <c r="G349" s="181" t="s">
        <v>294</v>
      </c>
      <c r="H349" s="182" t="s">
        <v>591</v>
      </c>
      <c r="I349" s="182">
        <v>1</v>
      </c>
      <c r="J349" s="231"/>
      <c r="K349" s="231"/>
      <c r="L349" s="183">
        <v>8.84</v>
      </c>
      <c r="M349" s="209">
        <v>6</v>
      </c>
      <c r="N349" s="184">
        <v>302.60000000000002</v>
      </c>
      <c r="O349" s="185"/>
      <c r="P349" s="718">
        <v>302.60000000000002</v>
      </c>
      <c r="Q349" s="719">
        <f t="shared" si="149"/>
        <v>0</v>
      </c>
      <c r="R349" s="211"/>
      <c r="S349" s="211"/>
      <c r="T349" s="211"/>
      <c r="U349" s="211"/>
      <c r="V349" s="820">
        <f t="shared" si="150"/>
        <v>2674.9840000000004</v>
      </c>
      <c r="W349" s="821">
        <f t="shared" si="151"/>
        <v>0</v>
      </c>
      <c r="X349" s="821">
        <f t="shared" si="152"/>
        <v>0</v>
      </c>
    </row>
    <row r="350" spans="1:24" s="350" customFormat="1" ht="11.25" customHeight="1">
      <c r="A350" s="227" t="s">
        <v>72</v>
      </c>
      <c r="B350" s="213" t="s">
        <v>548</v>
      </c>
      <c r="C350" s="213"/>
      <c r="D350" s="214"/>
      <c r="E350" s="214"/>
      <c r="F350" s="218"/>
      <c r="G350" s="218"/>
      <c r="H350" s="218"/>
      <c r="I350" s="218"/>
      <c r="J350" s="218"/>
      <c r="K350" s="218"/>
      <c r="L350" s="217">
        <f>SUM(L341:L349)</f>
        <v>408.03999999999996</v>
      </c>
      <c r="M350" s="218"/>
      <c r="N350" s="218"/>
      <c r="O350" s="218"/>
      <c r="P350" s="218"/>
      <c r="Q350" s="218"/>
      <c r="R350" s="218"/>
      <c r="S350" s="218"/>
      <c r="T350" s="218"/>
      <c r="U350" s="218"/>
      <c r="V350" s="217">
        <f t="shared" ref="V350:X350" si="153">SUM(V341:V349)</f>
        <v>123472.90400000001</v>
      </c>
      <c r="W350" s="217">
        <f t="shared" si="153"/>
        <v>0</v>
      </c>
      <c r="X350" s="842">
        <f t="shared" si="153"/>
        <v>0</v>
      </c>
    </row>
    <row r="351" spans="1:24" s="92" customFormat="1">
      <c r="A351" s="559" t="s">
        <v>6</v>
      </c>
      <c r="B351" s="560" t="s">
        <v>82</v>
      </c>
      <c r="C351" s="561"/>
      <c r="D351" s="561"/>
      <c r="E351" s="561"/>
      <c r="F351" s="845"/>
      <c r="G351" s="846"/>
      <c r="H351" s="846"/>
      <c r="I351" s="846"/>
      <c r="J351" s="846"/>
      <c r="K351" s="846"/>
      <c r="L351" s="193">
        <f>SUM(L339,L328,L306,L292,L279,L276,L265,L256,L244,L227,L194,L172,L163,L151,L134,L123,L120,L115,L111,L106,L97,L87,L81,L73,L45,L37,L67,L350)</f>
        <v>1745.5132499999995</v>
      </c>
      <c r="M351" s="846"/>
      <c r="N351" s="846"/>
      <c r="O351" s="731">
        <f>IF(W351&gt;0,V351/W351,0)</f>
        <v>0</v>
      </c>
      <c r="P351" s="846"/>
      <c r="Q351" s="846"/>
      <c r="R351" s="846"/>
      <c r="S351" s="846"/>
      <c r="T351" s="846"/>
      <c r="U351" s="846"/>
      <c r="V351" s="193">
        <f>SUM(V339,V328,V306,V292,V279,V276,V265,V256,V244,V227,V194,V172,V163,V151,V134,V123,V120,V115,V111,V106,V97,V87,V81,V73,V45,V37,V67,V350)</f>
        <v>245584.9176325</v>
      </c>
      <c r="W351" s="193">
        <f>SUM(W339,W328,W306,W292,W279,W276,W265,W256,W244,W227,W194,W172,W163,W151,W134,W123,W120,W115,W111,W106,W97,W87,W81,W73,W45,W37,W67,W350)</f>
        <v>0</v>
      </c>
      <c r="X351" s="193">
        <f>SUM(X339,X328,X306,X292,X279,X276,X265,X256,X244,X227,X194,X172,X163,X151,X134,X123,X120,X115,X111,X106,X97,X87,X81,X73,X45,X37,X67,X350)</f>
        <v>0</v>
      </c>
    </row>
    <row r="352" spans="1:24">
      <c r="F352" s="267"/>
      <c r="V352" s="267"/>
      <c r="W352" s="267"/>
      <c r="X352" s="267"/>
    </row>
    <row r="353" spans="1:25" s="198" customFormat="1">
      <c r="A353" s="198" t="s">
        <v>27</v>
      </c>
      <c r="D353" s="199"/>
    </row>
    <row r="354" spans="1:25" s="200" customFormat="1" ht="4.3499999999999996" customHeight="1">
      <c r="A354" s="198"/>
      <c r="D354" s="199"/>
      <c r="E354" s="198"/>
      <c r="F354" s="198"/>
      <c r="G354" s="199"/>
      <c r="H354" s="199"/>
      <c r="I354" s="199"/>
      <c r="J354" s="199"/>
      <c r="K354" s="199"/>
      <c r="L354" s="199"/>
      <c r="M354" s="199"/>
      <c r="N354" s="199"/>
      <c r="O354" s="199"/>
      <c r="P354" s="199"/>
      <c r="Q354" s="199"/>
      <c r="R354" s="198"/>
      <c r="S354" s="198"/>
      <c r="T354" s="198"/>
      <c r="U354" s="198"/>
      <c r="V354" s="198"/>
      <c r="W354" s="198"/>
      <c r="X354" s="198"/>
      <c r="Y354" s="198"/>
    </row>
    <row r="355" spans="1:25" s="198" customFormat="1">
      <c r="A355" s="201" t="s">
        <v>28</v>
      </c>
      <c r="B355" s="202" t="s">
        <v>29</v>
      </c>
      <c r="D355" s="199" t="s">
        <v>578</v>
      </c>
      <c r="E355" s="198" t="s">
        <v>32</v>
      </c>
      <c r="G355" s="199"/>
      <c r="H355" s="199"/>
      <c r="I355" s="199"/>
      <c r="J355" s="199"/>
      <c r="K355" s="199"/>
      <c r="L355" s="199"/>
      <c r="M355" s="199"/>
      <c r="N355" s="199"/>
    </row>
    <row r="356" spans="1:25" s="198" customFormat="1">
      <c r="A356" s="198" t="s">
        <v>35</v>
      </c>
      <c r="B356" s="199" t="s">
        <v>36</v>
      </c>
      <c r="D356" s="201" t="s">
        <v>579</v>
      </c>
      <c r="E356" s="202" t="s">
        <v>342</v>
      </c>
      <c r="G356" s="199"/>
      <c r="H356" s="199"/>
      <c r="I356" s="199"/>
      <c r="J356" s="199"/>
      <c r="K356" s="199"/>
      <c r="L356" s="199"/>
      <c r="M356" s="199"/>
      <c r="N356" s="199"/>
    </row>
    <row r="357" spans="1:25" s="198" customFormat="1">
      <c r="A357" s="198" t="s">
        <v>119</v>
      </c>
      <c r="B357" s="198" t="s">
        <v>34</v>
      </c>
      <c r="D357" s="198" t="s">
        <v>60</v>
      </c>
      <c r="E357" s="199" t="s">
        <v>580</v>
      </c>
      <c r="G357" s="199"/>
      <c r="H357" s="199"/>
      <c r="I357" s="199"/>
      <c r="J357" s="199"/>
      <c r="K357" s="199"/>
      <c r="L357" s="199"/>
      <c r="M357" s="199"/>
      <c r="N357" s="199"/>
    </row>
    <row r="358" spans="1:25" s="198" customFormat="1">
      <c r="D358" s="199"/>
      <c r="G358" s="199"/>
      <c r="H358" s="199"/>
      <c r="I358" s="199"/>
      <c r="J358" s="199"/>
      <c r="K358" s="199"/>
      <c r="L358" s="199"/>
      <c r="M358" s="199"/>
      <c r="N358" s="199"/>
    </row>
    <row r="359" spans="1:25" s="198" customFormat="1">
      <c r="A359" s="201"/>
      <c r="B359" s="202"/>
      <c r="C359" s="202"/>
      <c r="D359" s="199"/>
      <c r="G359" s="199"/>
      <c r="H359" s="199"/>
      <c r="I359" s="199"/>
      <c r="J359" s="199"/>
      <c r="K359" s="199"/>
      <c r="L359" s="199"/>
      <c r="M359" s="199"/>
      <c r="N359" s="199"/>
    </row>
    <row r="360" spans="1:25" s="200" customFormat="1">
      <c r="A360" s="198" t="s">
        <v>581</v>
      </c>
      <c r="D360" s="199"/>
      <c r="E360" s="198"/>
      <c r="F360" s="198"/>
      <c r="G360" s="199"/>
      <c r="H360" s="199"/>
      <c r="I360" s="199"/>
      <c r="J360" s="199"/>
      <c r="K360" s="199"/>
      <c r="L360" s="199"/>
      <c r="M360" s="199"/>
      <c r="N360" s="199"/>
      <c r="O360" s="199"/>
      <c r="P360" s="199"/>
      <c r="Q360" s="199"/>
      <c r="R360" s="198"/>
      <c r="S360" s="198"/>
      <c r="T360" s="198"/>
      <c r="U360" s="198"/>
      <c r="V360" s="198"/>
      <c r="W360" s="198"/>
      <c r="X360" s="198"/>
      <c r="Y360" s="198"/>
    </row>
    <row r="361" spans="1:25" s="200" customFormat="1" ht="4.3499999999999996" customHeight="1">
      <c r="A361" s="198"/>
      <c r="D361" s="199"/>
      <c r="E361" s="198"/>
      <c r="F361" s="198"/>
      <c r="G361" s="199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8"/>
      <c r="S361" s="198"/>
      <c r="T361" s="198"/>
      <c r="U361" s="198"/>
      <c r="V361" s="198"/>
      <c r="W361" s="198"/>
      <c r="X361" s="198"/>
      <c r="Y361" s="198"/>
    </row>
    <row r="362" spans="1:25" s="200" customFormat="1">
      <c r="A362" s="198" t="s">
        <v>582</v>
      </c>
      <c r="B362" s="198" t="s">
        <v>4</v>
      </c>
      <c r="C362" s="198"/>
      <c r="D362" s="199"/>
      <c r="E362" s="198"/>
      <c r="F362" s="198"/>
      <c r="G362" s="199"/>
      <c r="H362" s="199"/>
      <c r="I362" s="199"/>
      <c r="J362" s="199"/>
      <c r="K362" s="199"/>
      <c r="L362" s="199"/>
      <c r="M362" s="199"/>
      <c r="N362" s="199"/>
      <c r="O362" s="199"/>
      <c r="P362" s="199"/>
      <c r="Q362" s="199"/>
      <c r="R362" s="198"/>
      <c r="S362" s="198"/>
      <c r="T362" s="198"/>
      <c r="U362" s="198"/>
      <c r="V362" s="198"/>
      <c r="W362" s="198"/>
      <c r="X362" s="198"/>
      <c r="Y362" s="198"/>
    </row>
    <row r="363" spans="1:25" s="198" customFormat="1">
      <c r="B363" s="198" t="s">
        <v>583</v>
      </c>
      <c r="D363" s="199"/>
      <c r="G363" s="199"/>
      <c r="H363" s="199"/>
      <c r="I363" s="199"/>
      <c r="J363" s="199"/>
      <c r="K363" s="199"/>
      <c r="L363" s="199"/>
      <c r="M363" s="199"/>
      <c r="N363" s="199"/>
    </row>
    <row r="364" spans="1:25" s="198" customFormat="1">
      <c r="D364" s="199"/>
      <c r="G364" s="199"/>
      <c r="H364" s="199"/>
      <c r="I364" s="199"/>
      <c r="J364" s="199"/>
      <c r="K364" s="199"/>
      <c r="L364" s="199"/>
      <c r="M364" s="199"/>
      <c r="N364" s="199"/>
    </row>
    <row r="365" spans="1:25" s="198" customFormat="1">
      <c r="A365" s="198" t="s">
        <v>582</v>
      </c>
      <c r="B365" s="198" t="s">
        <v>569</v>
      </c>
      <c r="D365" s="199"/>
      <c r="G365" s="199"/>
      <c r="H365" s="199"/>
      <c r="I365" s="199"/>
      <c r="J365" s="199"/>
      <c r="K365" s="199"/>
      <c r="L365" s="199"/>
      <c r="M365" s="199"/>
      <c r="N365" s="199"/>
    </row>
    <row r="366" spans="1:25" s="198" customFormat="1">
      <c r="B366" s="198" t="s">
        <v>584</v>
      </c>
      <c r="D366" s="199"/>
      <c r="G366" s="199"/>
      <c r="H366" s="199"/>
      <c r="I366" s="199"/>
      <c r="J366" s="199"/>
      <c r="K366" s="199"/>
      <c r="L366" s="199"/>
      <c r="M366" s="199"/>
      <c r="N366" s="199"/>
    </row>
    <row r="367" spans="1:25" s="198" customFormat="1">
      <c r="D367" s="199"/>
      <c r="G367" s="199"/>
      <c r="H367" s="199"/>
      <c r="I367" s="199"/>
      <c r="J367" s="199"/>
      <c r="K367" s="199"/>
      <c r="L367" s="199"/>
      <c r="M367" s="199"/>
      <c r="N367" s="199"/>
    </row>
    <row r="368" spans="1:25" s="198" customFormat="1">
      <c r="A368" s="198" t="s">
        <v>582</v>
      </c>
      <c r="B368" s="198" t="s">
        <v>191</v>
      </c>
      <c r="D368" s="199"/>
      <c r="G368" s="199"/>
      <c r="H368" s="199"/>
      <c r="I368" s="199"/>
      <c r="J368" s="199"/>
      <c r="K368" s="199"/>
      <c r="L368" s="199"/>
      <c r="M368" s="199"/>
      <c r="N368" s="199"/>
    </row>
    <row r="369" spans="1:25" s="198" customFormat="1">
      <c r="B369" s="198" t="s">
        <v>346</v>
      </c>
      <c r="C369" s="198" t="s">
        <v>585</v>
      </c>
      <c r="D369" s="199"/>
      <c r="E369" s="198" t="s">
        <v>294</v>
      </c>
      <c r="F369" s="198" t="s">
        <v>586</v>
      </c>
    </row>
    <row r="370" spans="1:25" s="198" customFormat="1">
      <c r="B370" s="198" t="s">
        <v>587</v>
      </c>
      <c r="C370" s="198" t="s">
        <v>588</v>
      </c>
      <c r="D370" s="199"/>
      <c r="G370" s="199"/>
      <c r="H370" s="199"/>
      <c r="I370" s="199"/>
      <c r="J370" s="199"/>
      <c r="K370" s="199"/>
      <c r="L370" s="199"/>
      <c r="M370" s="199"/>
      <c r="N370" s="199"/>
    </row>
    <row r="371" spans="1:25" s="198" customFormat="1">
      <c r="D371" s="199"/>
      <c r="G371" s="199"/>
      <c r="H371" s="199"/>
      <c r="I371" s="199"/>
      <c r="J371" s="199"/>
      <c r="K371" s="199"/>
      <c r="L371" s="199"/>
      <c r="M371" s="199"/>
      <c r="N371" s="199"/>
    </row>
    <row r="372" spans="1:25" s="198" customFormat="1">
      <c r="A372" s="198" t="s">
        <v>589</v>
      </c>
      <c r="B372" s="198" t="s">
        <v>590</v>
      </c>
      <c r="D372" s="199"/>
      <c r="G372" s="199"/>
      <c r="H372" s="199"/>
      <c r="I372" s="199"/>
      <c r="J372" s="199"/>
      <c r="K372" s="199"/>
      <c r="L372" s="199"/>
      <c r="M372" s="199"/>
      <c r="N372" s="199"/>
    </row>
    <row r="373" spans="1:25" s="198" customFormat="1">
      <c r="B373" s="198" t="s">
        <v>591</v>
      </c>
      <c r="C373" s="198" t="s">
        <v>592</v>
      </c>
      <c r="D373" s="199"/>
      <c r="G373" s="199"/>
      <c r="H373" s="199"/>
      <c r="I373" s="199"/>
      <c r="J373" s="199"/>
      <c r="K373" s="199"/>
      <c r="L373" s="199"/>
      <c r="M373" s="199"/>
      <c r="N373" s="199"/>
    </row>
    <row r="374" spans="1:25" s="198" customFormat="1">
      <c r="B374" s="198" t="s">
        <v>593</v>
      </c>
      <c r="C374" s="198" t="s">
        <v>594</v>
      </c>
      <c r="D374" s="199"/>
      <c r="G374" s="199"/>
      <c r="H374" s="199"/>
      <c r="I374" s="199"/>
      <c r="J374" s="199"/>
      <c r="K374" s="199"/>
      <c r="L374" s="199"/>
      <c r="M374" s="199"/>
      <c r="N374" s="199"/>
    </row>
    <row r="375" spans="1:25" s="198" customFormat="1">
      <c r="D375" s="199"/>
      <c r="G375" s="199"/>
      <c r="H375" s="199"/>
      <c r="I375" s="199"/>
      <c r="J375" s="199"/>
      <c r="K375" s="199"/>
      <c r="L375" s="199"/>
      <c r="M375" s="199"/>
      <c r="N375" s="199"/>
    </row>
    <row r="376" spans="1:25" s="198" customFormat="1">
      <c r="A376" s="198" t="s">
        <v>582</v>
      </c>
      <c r="B376" s="198" t="s">
        <v>595</v>
      </c>
      <c r="D376" s="199"/>
      <c r="G376" s="199"/>
      <c r="H376" s="199"/>
      <c r="I376" s="199"/>
      <c r="J376" s="199"/>
      <c r="K376" s="199"/>
      <c r="L376" s="199"/>
      <c r="M376" s="199"/>
      <c r="N376" s="199"/>
    </row>
    <row r="377" spans="1:25" s="200" customFormat="1" ht="13.5">
      <c r="A377" s="198"/>
      <c r="B377" s="198" t="s">
        <v>1305</v>
      </c>
      <c r="C377" s="198"/>
      <c r="D377" s="199"/>
      <c r="E377" s="198"/>
      <c r="F377" s="198"/>
      <c r="G377" s="199"/>
      <c r="H377" s="199"/>
      <c r="I377" s="199"/>
      <c r="J377" s="199"/>
      <c r="K377" s="199"/>
      <c r="L377" s="199"/>
      <c r="M377" s="199"/>
      <c r="N377" s="199"/>
      <c r="O377" s="199"/>
      <c r="P377" s="199"/>
      <c r="Q377" s="199"/>
      <c r="R377" s="198"/>
      <c r="S377" s="198"/>
      <c r="T377" s="198"/>
      <c r="U377" s="198"/>
      <c r="V377" s="198"/>
      <c r="W377" s="198"/>
      <c r="X377" s="198"/>
      <c r="Y377" s="198"/>
    </row>
    <row r="378" spans="1:25" s="200" customFormat="1">
      <c r="A378" s="198"/>
      <c r="B378" s="198" t="s">
        <v>596</v>
      </c>
      <c r="C378" s="198"/>
      <c r="D378" s="199"/>
      <c r="E378" s="198"/>
      <c r="F378" s="198"/>
      <c r="G378" s="199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  <c r="R378" s="198"/>
      <c r="S378" s="198"/>
      <c r="T378" s="198"/>
      <c r="U378" s="198"/>
      <c r="V378" s="198"/>
      <c r="W378" s="198"/>
      <c r="X378" s="198"/>
      <c r="Y378" s="198"/>
    </row>
    <row r="379" spans="1:25" s="200" customFormat="1">
      <c r="A379" s="198"/>
      <c r="B379" s="198" t="s">
        <v>597</v>
      </c>
      <c r="C379" s="198"/>
      <c r="D379" s="199"/>
      <c r="E379" s="198"/>
      <c r="F379" s="198"/>
      <c r="G379" s="199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8"/>
      <c r="S379" s="198"/>
      <c r="T379" s="198"/>
      <c r="U379" s="198"/>
      <c r="V379" s="198"/>
      <c r="W379" s="198"/>
      <c r="X379" s="198"/>
      <c r="Y379" s="198"/>
    </row>
    <row r="380" spans="1:25" s="198" customFormat="1">
      <c r="D380" s="199"/>
      <c r="G380" s="199"/>
      <c r="H380" s="199"/>
      <c r="I380" s="199"/>
      <c r="J380" s="199"/>
      <c r="K380" s="199"/>
      <c r="L380" s="199"/>
      <c r="M380" s="199"/>
      <c r="N380" s="199"/>
    </row>
    <row r="381" spans="1:25" s="198" customFormat="1">
      <c r="A381" s="198" t="s">
        <v>582</v>
      </c>
      <c r="B381" s="198" t="s">
        <v>573</v>
      </c>
      <c r="D381" s="199"/>
      <c r="G381" s="199"/>
      <c r="H381" s="199"/>
      <c r="I381" s="199"/>
      <c r="J381" s="199"/>
      <c r="K381" s="199"/>
      <c r="L381" s="199"/>
      <c r="M381" s="199"/>
      <c r="N381" s="199"/>
    </row>
    <row r="382" spans="1:25" s="200" customFormat="1">
      <c r="A382" s="198"/>
      <c r="B382" s="198" t="s">
        <v>1228</v>
      </c>
      <c r="C382" s="198"/>
      <c r="D382" s="199"/>
      <c r="E382" s="198"/>
      <c r="F382" s="198"/>
      <c r="G382" s="199"/>
      <c r="H382" s="199"/>
      <c r="I382" s="199"/>
      <c r="J382" s="199"/>
      <c r="K382" s="199"/>
      <c r="L382" s="199"/>
      <c r="M382" s="199"/>
      <c r="N382" s="199"/>
      <c r="O382" s="199"/>
      <c r="P382" s="199"/>
      <c r="Q382" s="199"/>
      <c r="R382" s="198"/>
      <c r="S382" s="198"/>
      <c r="T382" s="198"/>
      <c r="U382" s="198"/>
      <c r="V382" s="198"/>
      <c r="W382" s="198"/>
      <c r="X382" s="198"/>
      <c r="Y382" s="198"/>
    </row>
    <row r="383" spans="1:25" s="198" customFormat="1">
      <c r="D383" s="199"/>
      <c r="G383" s="199"/>
      <c r="H383" s="199"/>
      <c r="I383" s="199"/>
      <c r="J383" s="199"/>
      <c r="K383" s="199"/>
      <c r="L383" s="199"/>
      <c r="M383" s="199"/>
      <c r="N383" s="199"/>
    </row>
    <row r="384" spans="1:25" s="198" customFormat="1">
      <c r="A384" s="199" t="s">
        <v>582</v>
      </c>
      <c r="B384" s="198" t="s">
        <v>57</v>
      </c>
      <c r="D384" s="199"/>
      <c r="G384" s="199"/>
      <c r="H384" s="199"/>
      <c r="I384" s="199"/>
      <c r="J384" s="199"/>
      <c r="K384" s="199"/>
      <c r="L384" s="199"/>
      <c r="M384" s="199"/>
      <c r="N384" s="199"/>
    </row>
    <row r="385" spans="1:25" s="198" customFormat="1">
      <c r="A385" s="199"/>
      <c r="B385" s="198" t="s">
        <v>599</v>
      </c>
      <c r="D385" s="199"/>
      <c r="G385" s="199"/>
      <c r="H385" s="199"/>
      <c r="I385" s="199"/>
      <c r="J385" s="199"/>
      <c r="K385" s="199"/>
      <c r="L385" s="199"/>
      <c r="M385" s="199"/>
      <c r="N385" s="199"/>
    </row>
    <row r="386" spans="1:25" s="198" customFormat="1">
      <c r="A386" s="199"/>
      <c r="B386" s="203" t="s">
        <v>600</v>
      </c>
      <c r="C386" s="203"/>
      <c r="D386" s="199"/>
      <c r="G386" s="199"/>
      <c r="H386" s="199"/>
      <c r="I386" s="199"/>
      <c r="J386" s="199"/>
      <c r="K386" s="199"/>
      <c r="L386" s="199"/>
      <c r="M386" s="199"/>
      <c r="N386" s="199"/>
    </row>
    <row r="387" spans="1:25" s="198" customFormat="1">
      <c r="A387" s="199"/>
      <c r="B387" s="203"/>
      <c r="C387" s="203"/>
      <c r="D387" s="199"/>
      <c r="G387" s="199"/>
      <c r="H387" s="199"/>
      <c r="I387" s="199"/>
      <c r="J387" s="199"/>
      <c r="K387" s="199"/>
      <c r="L387" s="199"/>
      <c r="M387" s="199"/>
      <c r="N387" s="199"/>
    </row>
    <row r="388" spans="1:25" s="198" customFormat="1">
      <c r="A388" s="198" t="s">
        <v>582</v>
      </c>
      <c r="B388" s="198" t="s">
        <v>601</v>
      </c>
      <c r="D388" s="199"/>
      <c r="G388" s="199"/>
      <c r="H388" s="199"/>
      <c r="I388" s="199"/>
      <c r="J388" s="199"/>
      <c r="K388" s="199"/>
      <c r="L388" s="199"/>
      <c r="M388" s="199"/>
      <c r="N388" s="199"/>
    </row>
    <row r="389" spans="1:25" s="200" customFormat="1" ht="13.5">
      <c r="A389" s="198"/>
      <c r="B389" s="198" t="s">
        <v>1306</v>
      </c>
      <c r="C389" s="198"/>
      <c r="D389" s="199"/>
      <c r="E389" s="198"/>
      <c r="F389" s="198"/>
      <c r="G389" s="199"/>
      <c r="H389" s="199"/>
      <c r="I389" s="199"/>
      <c r="J389" s="199"/>
      <c r="K389" s="199"/>
      <c r="L389" s="199"/>
      <c r="M389" s="199"/>
      <c r="N389" s="199"/>
      <c r="O389" s="199"/>
      <c r="P389" s="199"/>
      <c r="Q389" s="199"/>
      <c r="R389" s="198"/>
      <c r="S389" s="198"/>
      <c r="T389" s="198"/>
      <c r="U389" s="198"/>
      <c r="V389" s="198"/>
      <c r="W389" s="198"/>
      <c r="X389" s="198"/>
      <c r="Y389" s="198"/>
    </row>
    <row r="390" spans="1:25" s="200" customFormat="1">
      <c r="A390" s="198"/>
      <c r="B390" s="198" t="s">
        <v>597</v>
      </c>
      <c r="C390" s="198"/>
      <c r="D390" s="199"/>
      <c r="E390" s="198"/>
      <c r="F390" s="198"/>
      <c r="G390" s="199"/>
      <c r="H390" s="199"/>
      <c r="I390" s="199"/>
      <c r="J390" s="199"/>
      <c r="K390" s="199"/>
      <c r="L390" s="199"/>
      <c r="M390" s="199"/>
      <c r="N390" s="199"/>
      <c r="O390" s="199"/>
      <c r="P390" s="199"/>
      <c r="Q390" s="199"/>
      <c r="R390" s="198"/>
      <c r="S390" s="198"/>
      <c r="T390" s="198"/>
      <c r="U390" s="198"/>
      <c r="V390" s="198"/>
      <c r="W390" s="198"/>
      <c r="X390" s="198"/>
      <c r="Y390" s="198"/>
    </row>
    <row r="391" spans="1:25" s="200" customFormat="1">
      <c r="A391" s="198"/>
      <c r="B391" s="198"/>
      <c r="C391" s="198"/>
      <c r="D391" s="199"/>
      <c r="E391" s="198"/>
      <c r="F391" s="198"/>
      <c r="G391" s="199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  <c r="R391" s="198"/>
      <c r="S391" s="198"/>
      <c r="T391" s="198"/>
      <c r="U391" s="198"/>
      <c r="V391" s="198"/>
      <c r="W391" s="198"/>
      <c r="X391" s="198"/>
      <c r="Y391" s="198"/>
    </row>
    <row r="392" spans="1:25" s="198" customFormat="1">
      <c r="A392" s="199" t="s">
        <v>589</v>
      </c>
      <c r="B392" s="198" t="s">
        <v>17</v>
      </c>
      <c r="D392" s="199"/>
      <c r="G392" s="199"/>
      <c r="H392" s="199"/>
      <c r="I392" s="199"/>
      <c r="J392" s="199"/>
      <c r="K392" s="199"/>
      <c r="L392" s="199"/>
      <c r="M392" s="199"/>
      <c r="N392" s="199"/>
    </row>
    <row r="393" spans="1:25" s="198" customFormat="1">
      <c r="A393" s="199"/>
      <c r="B393" s="198" t="s">
        <v>602</v>
      </c>
      <c r="D393" s="199"/>
      <c r="G393" s="199"/>
      <c r="H393" s="199"/>
      <c r="I393" s="199"/>
      <c r="J393" s="199"/>
      <c r="K393" s="199"/>
      <c r="L393" s="199"/>
      <c r="M393" s="199"/>
      <c r="N393" s="199"/>
    </row>
    <row r="394" spans="1:25" s="198" customFormat="1">
      <c r="A394" s="199"/>
      <c r="D394" s="199"/>
      <c r="G394" s="199"/>
      <c r="H394" s="199"/>
      <c r="I394" s="199"/>
      <c r="J394" s="199"/>
      <c r="K394" s="199"/>
      <c r="L394" s="199"/>
      <c r="M394" s="199"/>
      <c r="N394" s="199"/>
    </row>
    <row r="395" spans="1:25" s="198" customFormat="1">
      <c r="A395" s="199" t="s">
        <v>589</v>
      </c>
      <c r="B395" s="198" t="s">
        <v>603</v>
      </c>
      <c r="D395" s="199"/>
      <c r="G395" s="199"/>
      <c r="H395" s="199"/>
      <c r="I395" s="199"/>
      <c r="J395" s="199"/>
      <c r="K395" s="199"/>
      <c r="L395" s="199"/>
      <c r="M395" s="199"/>
      <c r="N395" s="199"/>
    </row>
    <row r="396" spans="1:25" s="198" customFormat="1">
      <c r="A396" s="199"/>
      <c r="B396" s="198" t="s">
        <v>604</v>
      </c>
      <c r="D396" s="199"/>
      <c r="G396" s="199"/>
      <c r="H396" s="199"/>
      <c r="I396" s="199"/>
      <c r="J396" s="199"/>
      <c r="K396" s="199"/>
      <c r="L396" s="199"/>
      <c r="M396" s="199"/>
      <c r="N396" s="199"/>
    </row>
    <row r="397" spans="1:25" s="198" customFormat="1">
      <c r="A397" s="199"/>
      <c r="D397" s="199"/>
      <c r="G397" s="199"/>
      <c r="H397" s="199"/>
      <c r="I397" s="199"/>
      <c r="J397" s="199"/>
      <c r="K397" s="199"/>
      <c r="L397" s="199"/>
      <c r="M397" s="199"/>
      <c r="N397" s="199"/>
    </row>
    <row r="398" spans="1:25" s="198" customFormat="1">
      <c r="A398" s="199" t="s">
        <v>582</v>
      </c>
      <c r="B398" s="198" t="s">
        <v>605</v>
      </c>
      <c r="D398" s="199"/>
      <c r="G398" s="199"/>
      <c r="H398" s="199"/>
      <c r="I398" s="199"/>
      <c r="J398" s="199"/>
      <c r="K398" s="199"/>
      <c r="L398" s="199"/>
      <c r="M398" s="199"/>
      <c r="N398" s="199"/>
    </row>
    <row r="399" spans="1:25" s="198" customFormat="1">
      <c r="A399" s="199"/>
      <c r="B399" s="198" t="s">
        <v>580</v>
      </c>
      <c r="D399" s="199"/>
      <c r="G399" s="199"/>
      <c r="H399" s="199"/>
      <c r="I399" s="199"/>
      <c r="J399" s="199"/>
      <c r="K399" s="199"/>
      <c r="L399" s="199"/>
      <c r="M399" s="199"/>
      <c r="N399" s="199"/>
    </row>
  </sheetData>
  <sheetProtection algorithmName="SHA-512" hashValue="OSlnoeYmmOX0W8ZG32UfZfK4FEKg/qh1ovwD4UAwH4TttOmKorxrRXVQQEO18ixsFYKC1J1hQZca8fSJEaGA8g==" saltValue="TCd6F/dZygMIWNlbrkmXSA==" spinCount="100000" sheet="1" objects="1" scenarios="1" formatColumns="0" formatRows="0" autoFilter="0"/>
  <autoFilter ref="A8:X353" xr:uid="{00000000-0009-0000-0000-000006000000}"/>
  <mergeCells count="17">
    <mergeCell ref="B6:C7"/>
    <mergeCell ref="E3:O5"/>
    <mergeCell ref="P3:Q3"/>
    <mergeCell ref="R3:S3"/>
    <mergeCell ref="T3:U3"/>
    <mergeCell ref="P4:Q4"/>
    <mergeCell ref="R4:S4"/>
    <mergeCell ref="T4:U4"/>
    <mergeCell ref="P5:Q6"/>
    <mergeCell ref="R5:S6"/>
    <mergeCell ref="T5:U6"/>
    <mergeCell ref="P1:Q1"/>
    <mergeCell ref="R1:S1"/>
    <mergeCell ref="T1:U1"/>
    <mergeCell ref="P2:Q2"/>
    <mergeCell ref="R2:S2"/>
    <mergeCell ref="T2:U2"/>
  </mergeCells>
  <phoneticPr fontId="105" type="noConversion"/>
  <conditionalFormatting sqref="B6">
    <cfRule type="expression" dxfId="5" priority="3">
      <formula>$B$6&lt;&gt;""</formula>
    </cfRule>
  </conditionalFormatting>
  <conditionalFormatting sqref="E3">
    <cfRule type="expression" dxfId="4" priority="1">
      <formula>$E$3&lt;&gt;""</formula>
    </cfRule>
  </conditionalFormatting>
  <conditionalFormatting sqref="V1:X1">
    <cfRule type="expression" dxfId="3" priority="2">
      <formula>$V$1&lt;&gt;""</formula>
    </cfRule>
  </conditionalFormatting>
  <pageMargins left="0.70866141732283472" right="0.70866141732283472" top="0.78740157480314965" bottom="0.78740157480314965" header="0" footer="0.31496062992125984"/>
  <pageSetup paperSize="9" scale="46" fitToHeight="0" orientation="portrait" r:id="rId1"/>
  <headerFooter>
    <oddFooter>&amp;LPreisblätter&amp;C&amp;A&amp;R&amp;P -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  <pageSetUpPr fitToPage="1"/>
  </sheetPr>
  <dimension ref="A1:O128"/>
  <sheetViews>
    <sheetView topLeftCell="C1" zoomScale="145" zoomScaleNormal="145" workbookViewId="0">
      <pane ySplit="7" topLeftCell="A40" activePane="bottomLeft" state="frozen"/>
      <selection activeCell="I23" sqref="I23"/>
      <selection pane="bottomLeft" activeCell="K5" sqref="K5"/>
    </sheetView>
  </sheetViews>
  <sheetFormatPr baseColWidth="10" defaultColWidth="11.42578125" defaultRowHeight="12"/>
  <cols>
    <col min="1" max="1" width="6.7109375" style="196" customWidth="1"/>
    <col min="2" max="2" width="16.85546875" style="117" customWidth="1"/>
    <col min="3" max="3" width="16.5703125" style="117" customWidth="1"/>
    <col min="4" max="4" width="23.140625" style="196" bestFit="1" customWidth="1"/>
    <col min="5" max="5" width="10.5703125" style="117" customWidth="1"/>
    <col min="6" max="6" width="7.42578125" style="117" customWidth="1"/>
    <col min="7" max="7" width="8.42578125" style="196" customWidth="1"/>
    <col min="8" max="8" width="10.85546875" style="117" customWidth="1"/>
    <col min="9" max="9" width="8" style="197" bestFit="1" customWidth="1"/>
    <col min="10" max="10" width="9.28515625" style="197" customWidth="1"/>
    <col min="11" max="11" width="12.42578125" style="117" customWidth="1"/>
    <col min="12" max="12" width="10" style="197" customWidth="1"/>
    <col min="13" max="13" width="12.140625" style="117" customWidth="1"/>
    <col min="14" max="14" width="9.140625" style="117" bestFit="1" customWidth="1"/>
    <col min="15" max="15" width="12.28515625" style="117" customWidth="1"/>
    <col min="16" max="16384" width="11.42578125" style="117"/>
  </cols>
  <sheetData>
    <row r="1" spans="1:15" ht="13.5">
      <c r="A1" s="106" t="s">
        <v>18</v>
      </c>
      <c r="B1" s="107" t="s">
        <v>81</v>
      </c>
      <c r="C1" s="108"/>
      <c r="D1" s="109"/>
      <c r="E1" s="110"/>
      <c r="F1" s="111"/>
      <c r="G1" s="112"/>
      <c r="H1" s="910" t="str">
        <f>IF($L$1="",IF(O4&gt;K6+0.499999,"Die angebotene Durchschnittsleistung überschreitet die zulässige Obergrenze der Reinigungsleistung",""),"")</f>
        <v/>
      </c>
      <c r="I1" s="910"/>
      <c r="J1" s="910"/>
      <c r="K1" s="911"/>
      <c r="L1" s="113" t="str">
        <f>IF(OR(COUNTA(J9:J71)&lt;&gt;COUNTIF(N9:N71,"&gt;=0"),$K$5=""),"Das Preisblatt ist nicht vollständig ausgefüllt!","")</f>
        <v>Das Preisblatt ist nicht vollständig ausgefüllt!</v>
      </c>
      <c r="M1" s="114"/>
      <c r="N1" s="115"/>
      <c r="O1" s="116"/>
    </row>
    <row r="2" spans="1:15" ht="13.35" customHeight="1">
      <c r="A2" s="118" t="s">
        <v>20</v>
      </c>
      <c r="B2" s="119" t="str">
        <f>KUNDE</f>
        <v>Zoo Leipzig GmbH</v>
      </c>
      <c r="C2" s="120"/>
      <c r="D2" s="121" t="s">
        <v>19</v>
      </c>
      <c r="E2" s="122" t="s">
        <v>7</v>
      </c>
      <c r="F2" s="123" t="s">
        <v>15</v>
      </c>
      <c r="G2" s="124" t="str">
        <f ca="1">LEFT(MID(CELL( "dateiname",A1), FIND("]", CELL("dateiname",A1))+5, 255),1)</f>
        <v>2</v>
      </c>
      <c r="H2" s="912"/>
      <c r="I2" s="912"/>
      <c r="J2" s="912"/>
      <c r="K2" s="913"/>
      <c r="L2" s="125"/>
      <c r="M2" s="126" t="s">
        <v>13</v>
      </c>
      <c r="N2" s="127"/>
      <c r="O2" s="128">
        <f>O72</f>
        <v>0</v>
      </c>
    </row>
    <row r="3" spans="1:15" ht="13.35" customHeight="1">
      <c r="A3" s="129"/>
      <c r="B3" s="130" t="s">
        <v>192</v>
      </c>
      <c r="C3" s="131"/>
      <c r="D3" s="121" t="s">
        <v>21</v>
      </c>
      <c r="E3" s="132">
        <f>DATUM</f>
        <v>46304</v>
      </c>
      <c r="F3" s="133" t="s">
        <v>59</v>
      </c>
      <c r="G3" s="124" t="str">
        <f ca="1">MID(CELL("dateiname",A1),FIND("]",CELL("dateiname",A1))+7,255)</f>
        <v>2 GlR</v>
      </c>
      <c r="H3" s="912"/>
      <c r="I3" s="912"/>
      <c r="J3" s="912"/>
      <c r="K3" s="913"/>
      <c r="L3" s="125"/>
      <c r="M3" s="126" t="s">
        <v>11</v>
      </c>
      <c r="N3" s="134"/>
      <c r="O3" s="135">
        <f>M72</f>
        <v>0</v>
      </c>
    </row>
    <row r="4" spans="1:15" ht="11.85" customHeight="1">
      <c r="A4" s="129"/>
      <c r="B4" s="136" t="s">
        <v>127</v>
      </c>
      <c r="C4" s="137"/>
      <c r="D4" s="906" t="str">
        <f>IF(AND(ROUND(SUM(I9:I72)/2,2)=ROUND(I72,2),ROUND(SUM(L9:L72)/2,2)=ROUND(L72,2),ROUND(SUM(M9:M72)/2,2)=ROUND(M72,2),ROUND(SUM(O9:O72)/2,2)=ROUND(O72,2)),"","SUMMENFEHLER")</f>
        <v/>
      </c>
      <c r="E4" s="907"/>
      <c r="F4" s="138"/>
      <c r="G4" s="138"/>
      <c r="H4" s="138"/>
      <c r="I4" s="139"/>
      <c r="J4" s="139"/>
      <c r="K4" s="140"/>
      <c r="L4" s="125"/>
      <c r="M4" s="126" t="s">
        <v>12</v>
      </c>
      <c r="N4" s="134"/>
      <c r="O4" s="141">
        <f>K72</f>
        <v>0</v>
      </c>
    </row>
    <row r="5" spans="1:15" s="152" customFormat="1" ht="13.35" customHeight="1">
      <c r="A5" s="142"/>
      <c r="B5" s="143" t="s">
        <v>128</v>
      </c>
      <c r="C5" s="144"/>
      <c r="D5" s="908"/>
      <c r="E5" s="909"/>
      <c r="F5" s="145"/>
      <c r="G5" s="146"/>
      <c r="H5" s="146"/>
      <c r="I5" s="147"/>
      <c r="J5" s="147" t="s">
        <v>361</v>
      </c>
      <c r="K5" s="148"/>
      <c r="L5" s="125"/>
      <c r="M5" s="149" t="s">
        <v>566</v>
      </c>
      <c r="N5" s="150"/>
      <c r="O5" s="151">
        <f>I72</f>
        <v>2312.1499999999996</v>
      </c>
    </row>
    <row r="6" spans="1:15" s="152" customFormat="1" ht="13.5">
      <c r="A6" s="153"/>
      <c r="B6" s="154"/>
      <c r="C6" s="155"/>
      <c r="D6" s="156"/>
      <c r="E6" s="157"/>
      <c r="F6" s="158"/>
      <c r="G6" s="159"/>
      <c r="H6" s="160"/>
      <c r="I6" s="161"/>
      <c r="J6" s="147" t="s">
        <v>568</v>
      </c>
      <c r="K6" s="162">
        <v>24</v>
      </c>
      <c r="L6" s="125"/>
      <c r="M6" s="149" t="s">
        <v>567</v>
      </c>
      <c r="N6" s="150"/>
      <c r="O6" s="163">
        <f>L72</f>
        <v>9646.5500000000011</v>
      </c>
    </row>
    <row r="7" spans="1:15" s="170" customFormat="1" ht="48">
      <c r="A7" s="164" t="s">
        <v>1</v>
      </c>
      <c r="B7" s="165" t="s">
        <v>343</v>
      </c>
      <c r="C7" s="165" t="s">
        <v>3</v>
      </c>
      <c r="D7" s="164" t="s">
        <v>383</v>
      </c>
      <c r="E7" s="166" t="s">
        <v>4</v>
      </c>
      <c r="F7" s="167" t="s">
        <v>905</v>
      </c>
      <c r="G7" s="164" t="s">
        <v>570</v>
      </c>
      <c r="H7" s="164" t="s">
        <v>607</v>
      </c>
      <c r="I7" s="165" t="s">
        <v>572</v>
      </c>
      <c r="J7" s="165" t="s">
        <v>573</v>
      </c>
      <c r="K7" s="165" t="s">
        <v>574</v>
      </c>
      <c r="L7" s="165" t="s">
        <v>575</v>
      </c>
      <c r="M7" s="168" t="s">
        <v>17</v>
      </c>
      <c r="N7" s="169" t="s">
        <v>576</v>
      </c>
      <c r="O7" s="165" t="s">
        <v>26</v>
      </c>
    </row>
    <row r="8" spans="1:15" s="178" customFormat="1">
      <c r="A8" s="171"/>
      <c r="B8" s="172" t="s">
        <v>192</v>
      </c>
      <c r="C8" s="172"/>
      <c r="D8" s="173"/>
      <c r="E8" s="174"/>
      <c r="F8" s="173"/>
      <c r="G8" s="173"/>
      <c r="H8" s="175"/>
      <c r="I8" s="176"/>
      <c r="J8" s="176"/>
      <c r="K8" s="175"/>
      <c r="L8" s="176"/>
      <c r="M8" s="175"/>
      <c r="N8" s="175"/>
      <c r="O8" s="177"/>
    </row>
    <row r="9" spans="1:15" s="178" customFormat="1">
      <c r="A9" s="179" t="s">
        <v>616</v>
      </c>
      <c r="B9" s="2" t="s">
        <v>139</v>
      </c>
      <c r="C9" s="2" t="s">
        <v>194</v>
      </c>
      <c r="D9" s="180" t="s">
        <v>506</v>
      </c>
      <c r="E9" s="181" t="s">
        <v>577</v>
      </c>
      <c r="F9" s="181"/>
      <c r="G9" s="181" t="s">
        <v>294</v>
      </c>
      <c r="H9" s="182" t="s">
        <v>593</v>
      </c>
      <c r="I9" s="183">
        <v>34.520000000000003</v>
      </c>
      <c r="J9" s="184">
        <v>12</v>
      </c>
      <c r="K9" s="185"/>
      <c r="L9" s="183">
        <f>I9*J9</f>
        <v>414.24</v>
      </c>
      <c r="M9" s="186">
        <f>IFERROR(L9/K9,0)</f>
        <v>0</v>
      </c>
      <c r="N9" s="184">
        <f>O9/J9</f>
        <v>0</v>
      </c>
      <c r="O9" s="186">
        <f t="shared" ref="O9:O50" si="0">M9*SVS_GL_2_2</f>
        <v>0</v>
      </c>
    </row>
    <row r="10" spans="1:15" s="178" customFormat="1">
      <c r="A10" s="179" t="s">
        <v>618</v>
      </c>
      <c r="B10" s="2" t="s">
        <v>139</v>
      </c>
      <c r="C10" s="2" t="s">
        <v>194</v>
      </c>
      <c r="D10" s="180" t="s">
        <v>507</v>
      </c>
      <c r="E10" s="181" t="s">
        <v>577</v>
      </c>
      <c r="F10" s="181" t="s">
        <v>612</v>
      </c>
      <c r="G10" s="181" t="s">
        <v>294</v>
      </c>
      <c r="H10" s="182" t="s">
        <v>593</v>
      </c>
      <c r="I10" s="183">
        <v>125.75</v>
      </c>
      <c r="J10" s="184">
        <v>12</v>
      </c>
      <c r="K10" s="185"/>
      <c r="L10" s="183">
        <f t="shared" ref="L10:L41" si="1">I10*J10</f>
        <v>1509</v>
      </c>
      <c r="M10" s="186">
        <f t="shared" ref="M10:M71" si="2">IFERROR(L10/K10,0)</f>
        <v>0</v>
      </c>
      <c r="N10" s="184">
        <f t="shared" ref="N10:N41" si="3">O10/J10</f>
        <v>0</v>
      </c>
      <c r="O10" s="186">
        <f t="shared" si="0"/>
        <v>0</v>
      </c>
    </row>
    <row r="11" spans="1:15" s="178" customFormat="1">
      <c r="A11" s="179" t="s">
        <v>619</v>
      </c>
      <c r="B11" s="2" t="s">
        <v>139</v>
      </c>
      <c r="C11" s="2" t="s">
        <v>194</v>
      </c>
      <c r="D11" s="180" t="s">
        <v>508</v>
      </c>
      <c r="E11" s="181" t="s">
        <v>577</v>
      </c>
      <c r="F11" s="181"/>
      <c r="G11" s="181" t="s">
        <v>294</v>
      </c>
      <c r="H11" s="182" t="s">
        <v>593</v>
      </c>
      <c r="I11" s="183">
        <v>43.81</v>
      </c>
      <c r="J11" s="184">
        <v>12</v>
      </c>
      <c r="K11" s="185"/>
      <c r="L11" s="183">
        <f t="shared" si="1"/>
        <v>525.72</v>
      </c>
      <c r="M11" s="186">
        <f t="shared" si="2"/>
        <v>0</v>
      </c>
      <c r="N11" s="184">
        <f t="shared" si="3"/>
        <v>0</v>
      </c>
      <c r="O11" s="186">
        <f t="shared" si="0"/>
        <v>0</v>
      </c>
    </row>
    <row r="12" spans="1:15" s="178" customFormat="1">
      <c r="A12" s="179" t="s">
        <v>712</v>
      </c>
      <c r="B12" s="2" t="s">
        <v>139</v>
      </c>
      <c r="C12" s="2" t="s">
        <v>194</v>
      </c>
      <c r="D12" s="180" t="s">
        <v>509</v>
      </c>
      <c r="E12" s="181" t="s">
        <v>577</v>
      </c>
      <c r="F12" s="181"/>
      <c r="G12" s="181" t="s">
        <v>294</v>
      </c>
      <c r="H12" s="182" t="s">
        <v>593</v>
      </c>
      <c r="I12" s="183">
        <v>127.28</v>
      </c>
      <c r="J12" s="184">
        <v>12</v>
      </c>
      <c r="K12" s="185"/>
      <c r="L12" s="183">
        <f t="shared" si="1"/>
        <v>1527.3600000000001</v>
      </c>
      <c r="M12" s="186">
        <f t="shared" si="2"/>
        <v>0</v>
      </c>
      <c r="N12" s="184">
        <f t="shared" si="3"/>
        <v>0</v>
      </c>
      <c r="O12" s="186">
        <f t="shared" si="0"/>
        <v>0</v>
      </c>
    </row>
    <row r="13" spans="1:15" s="178" customFormat="1">
      <c r="A13" s="179" t="s">
        <v>713</v>
      </c>
      <c r="B13" s="2" t="s">
        <v>139</v>
      </c>
      <c r="C13" s="2" t="s">
        <v>196</v>
      </c>
      <c r="D13" s="180" t="s">
        <v>510</v>
      </c>
      <c r="E13" s="181" t="s">
        <v>577</v>
      </c>
      <c r="F13" s="181" t="s">
        <v>612</v>
      </c>
      <c r="G13" s="181" t="s">
        <v>346</v>
      </c>
      <c r="H13" s="182" t="s">
        <v>593</v>
      </c>
      <c r="I13" s="183">
        <v>201.22</v>
      </c>
      <c r="J13" s="184">
        <v>2</v>
      </c>
      <c r="K13" s="185"/>
      <c r="L13" s="183">
        <f t="shared" si="1"/>
        <v>402.44</v>
      </c>
      <c r="M13" s="186">
        <f t="shared" si="2"/>
        <v>0</v>
      </c>
      <c r="N13" s="184">
        <f t="shared" si="3"/>
        <v>0</v>
      </c>
      <c r="O13" s="186">
        <f t="shared" si="0"/>
        <v>0</v>
      </c>
    </row>
    <row r="14" spans="1:15" s="178" customFormat="1">
      <c r="A14" s="187" t="s">
        <v>620</v>
      </c>
      <c r="B14" s="2" t="s">
        <v>193</v>
      </c>
      <c r="C14" s="2" t="s">
        <v>196</v>
      </c>
      <c r="D14" s="180" t="s">
        <v>511</v>
      </c>
      <c r="E14" s="181" t="s">
        <v>577</v>
      </c>
      <c r="F14" s="181"/>
      <c r="G14" s="181" t="s">
        <v>346</v>
      </c>
      <c r="H14" s="182" t="s">
        <v>593</v>
      </c>
      <c r="I14" s="183">
        <v>163.79</v>
      </c>
      <c r="J14" s="184">
        <v>2</v>
      </c>
      <c r="K14" s="185"/>
      <c r="L14" s="183">
        <f t="shared" si="1"/>
        <v>327.58</v>
      </c>
      <c r="M14" s="186">
        <f t="shared" si="2"/>
        <v>0</v>
      </c>
      <c r="N14" s="184">
        <f t="shared" si="3"/>
        <v>0</v>
      </c>
      <c r="O14" s="186">
        <f t="shared" si="0"/>
        <v>0</v>
      </c>
    </row>
    <row r="15" spans="1:15" s="178" customFormat="1">
      <c r="A15" s="187" t="s">
        <v>621</v>
      </c>
      <c r="B15" s="2" t="s">
        <v>193</v>
      </c>
      <c r="C15" s="2" t="s">
        <v>1259</v>
      </c>
      <c r="D15" s="180" t="s">
        <v>512</v>
      </c>
      <c r="E15" s="181" t="s">
        <v>577</v>
      </c>
      <c r="F15" s="181"/>
      <c r="G15" s="181" t="s">
        <v>346</v>
      </c>
      <c r="H15" s="182" t="s">
        <v>593</v>
      </c>
      <c r="I15" s="183">
        <v>101.53</v>
      </c>
      <c r="J15" s="184">
        <v>2</v>
      </c>
      <c r="K15" s="185"/>
      <c r="L15" s="183">
        <f t="shared" si="1"/>
        <v>203.06</v>
      </c>
      <c r="M15" s="186">
        <f t="shared" si="2"/>
        <v>0</v>
      </c>
      <c r="N15" s="184">
        <f t="shared" si="3"/>
        <v>0</v>
      </c>
      <c r="O15" s="186">
        <f t="shared" si="0"/>
        <v>0</v>
      </c>
    </row>
    <row r="16" spans="1:15" s="178" customFormat="1">
      <c r="A16" s="187" t="s">
        <v>622</v>
      </c>
      <c r="B16" s="2" t="s">
        <v>193</v>
      </c>
      <c r="C16" s="2" t="s">
        <v>196</v>
      </c>
      <c r="D16" s="180" t="s">
        <v>513</v>
      </c>
      <c r="E16" s="181" t="s">
        <v>577</v>
      </c>
      <c r="F16" s="181"/>
      <c r="G16" s="181" t="s">
        <v>346</v>
      </c>
      <c r="H16" s="182" t="s">
        <v>593</v>
      </c>
      <c r="I16" s="183">
        <v>443.55</v>
      </c>
      <c r="J16" s="184">
        <v>2</v>
      </c>
      <c r="K16" s="185"/>
      <c r="L16" s="183">
        <f t="shared" si="1"/>
        <v>887.1</v>
      </c>
      <c r="M16" s="186">
        <f t="shared" si="2"/>
        <v>0</v>
      </c>
      <c r="N16" s="184">
        <f t="shared" si="3"/>
        <v>0</v>
      </c>
      <c r="O16" s="186">
        <f t="shared" si="0"/>
        <v>0</v>
      </c>
    </row>
    <row r="17" spans="1:15" s="178" customFormat="1">
      <c r="A17" s="187" t="s">
        <v>623</v>
      </c>
      <c r="B17" s="2" t="s">
        <v>193</v>
      </c>
      <c r="C17" s="2" t="s">
        <v>194</v>
      </c>
      <c r="D17" s="180" t="s">
        <v>514</v>
      </c>
      <c r="E17" s="181" t="s">
        <v>577</v>
      </c>
      <c r="F17" s="181"/>
      <c r="G17" s="181" t="s">
        <v>346</v>
      </c>
      <c r="H17" s="182" t="s">
        <v>593</v>
      </c>
      <c r="I17" s="183">
        <v>49.81</v>
      </c>
      <c r="J17" s="184">
        <v>2</v>
      </c>
      <c r="K17" s="185"/>
      <c r="L17" s="183">
        <f t="shared" si="1"/>
        <v>99.62</v>
      </c>
      <c r="M17" s="186">
        <f t="shared" si="2"/>
        <v>0</v>
      </c>
      <c r="N17" s="184">
        <f t="shared" si="3"/>
        <v>0</v>
      </c>
      <c r="O17" s="186">
        <f t="shared" si="0"/>
        <v>0</v>
      </c>
    </row>
    <row r="18" spans="1:15" s="178" customFormat="1">
      <c r="A18" s="187" t="s">
        <v>1007</v>
      </c>
      <c r="B18" s="2" t="s">
        <v>193</v>
      </c>
      <c r="C18" s="2" t="s">
        <v>196</v>
      </c>
      <c r="D18" s="180" t="s">
        <v>515</v>
      </c>
      <c r="E18" s="181" t="s">
        <v>577</v>
      </c>
      <c r="F18" s="181"/>
      <c r="G18" s="181" t="s">
        <v>294</v>
      </c>
      <c r="H18" s="182" t="s">
        <v>593</v>
      </c>
      <c r="I18" s="183">
        <v>34.68</v>
      </c>
      <c r="J18" s="184">
        <v>12</v>
      </c>
      <c r="K18" s="185"/>
      <c r="L18" s="183">
        <f t="shared" si="1"/>
        <v>416.15999999999997</v>
      </c>
      <c r="M18" s="186">
        <f t="shared" si="2"/>
        <v>0</v>
      </c>
      <c r="N18" s="184">
        <f t="shared" si="3"/>
        <v>0</v>
      </c>
      <c r="O18" s="186">
        <f t="shared" si="0"/>
        <v>0</v>
      </c>
    </row>
    <row r="19" spans="1:15" s="178" customFormat="1">
      <c r="A19" s="187" t="s">
        <v>1008</v>
      </c>
      <c r="B19" s="2" t="s">
        <v>193</v>
      </c>
      <c r="C19" s="2" t="s">
        <v>207</v>
      </c>
      <c r="D19" s="180" t="s">
        <v>389</v>
      </c>
      <c r="E19" s="181" t="s">
        <v>577</v>
      </c>
      <c r="F19" s="181"/>
      <c r="G19" s="181" t="s">
        <v>294</v>
      </c>
      <c r="H19" s="182" t="s">
        <v>593</v>
      </c>
      <c r="I19" s="183">
        <v>2.68</v>
      </c>
      <c r="J19" s="184">
        <v>12</v>
      </c>
      <c r="K19" s="185"/>
      <c r="L19" s="183">
        <f>I19*J19</f>
        <v>32.160000000000004</v>
      </c>
      <c r="M19" s="186">
        <f t="shared" si="2"/>
        <v>0</v>
      </c>
      <c r="N19" s="184">
        <f>O19/J19</f>
        <v>0</v>
      </c>
      <c r="O19" s="186">
        <f>M19*SVS_GL_2_2</f>
        <v>0</v>
      </c>
    </row>
    <row r="20" spans="1:15" s="178" customFormat="1">
      <c r="A20" s="187" t="s">
        <v>1156</v>
      </c>
      <c r="B20" s="2" t="s">
        <v>193</v>
      </c>
      <c r="C20" s="2" t="s">
        <v>207</v>
      </c>
      <c r="D20" s="180" t="s">
        <v>394</v>
      </c>
      <c r="E20" s="181" t="s">
        <v>577</v>
      </c>
      <c r="F20" s="181"/>
      <c r="G20" s="181" t="s">
        <v>294</v>
      </c>
      <c r="H20" s="182" t="s">
        <v>593</v>
      </c>
      <c r="I20" s="183">
        <v>1.89</v>
      </c>
      <c r="J20" s="184">
        <v>2</v>
      </c>
      <c r="K20" s="185"/>
      <c r="L20" s="183">
        <f>I20*J20</f>
        <v>3.78</v>
      </c>
      <c r="M20" s="186">
        <f t="shared" si="2"/>
        <v>0</v>
      </c>
      <c r="N20" s="184">
        <f>O20/J20</f>
        <v>0</v>
      </c>
      <c r="O20" s="186">
        <f>M20*SVS_GL_2_2</f>
        <v>0</v>
      </c>
    </row>
    <row r="21" spans="1:15" s="178" customFormat="1">
      <c r="A21" s="187" t="s">
        <v>1157</v>
      </c>
      <c r="B21" s="2" t="s">
        <v>193</v>
      </c>
      <c r="C21" s="2" t="s">
        <v>207</v>
      </c>
      <c r="D21" s="180" t="s">
        <v>523</v>
      </c>
      <c r="E21" s="181" t="s">
        <v>577</v>
      </c>
      <c r="F21" s="181"/>
      <c r="G21" s="181" t="s">
        <v>294</v>
      </c>
      <c r="H21" s="182" t="s">
        <v>593</v>
      </c>
      <c r="I21" s="183">
        <v>34.119999999999997</v>
      </c>
      <c r="J21" s="184">
        <v>12</v>
      </c>
      <c r="K21" s="185"/>
      <c r="L21" s="183">
        <f>I21*J21</f>
        <v>409.43999999999994</v>
      </c>
      <c r="M21" s="186">
        <f t="shared" si="2"/>
        <v>0</v>
      </c>
      <c r="N21" s="184">
        <f>O21/J21</f>
        <v>0</v>
      </c>
      <c r="O21" s="186">
        <f>M21*SVS_GL_2_2</f>
        <v>0</v>
      </c>
    </row>
    <row r="22" spans="1:15" s="178" customFormat="1">
      <c r="A22" s="187" t="s">
        <v>1158</v>
      </c>
      <c r="B22" s="2" t="s">
        <v>193</v>
      </c>
      <c r="C22" s="2" t="s">
        <v>207</v>
      </c>
      <c r="D22" s="180" t="s">
        <v>524</v>
      </c>
      <c r="E22" s="181" t="s">
        <v>577</v>
      </c>
      <c r="F22" s="181"/>
      <c r="G22" s="181" t="s">
        <v>294</v>
      </c>
      <c r="H22" s="182" t="s">
        <v>593</v>
      </c>
      <c r="I22" s="183">
        <v>0.9</v>
      </c>
      <c r="J22" s="184">
        <v>2</v>
      </c>
      <c r="K22" s="185"/>
      <c r="L22" s="183">
        <f>I22*J22</f>
        <v>1.8</v>
      </c>
      <c r="M22" s="186">
        <f t="shared" si="2"/>
        <v>0</v>
      </c>
      <c r="N22" s="184">
        <f>O22/J22</f>
        <v>0</v>
      </c>
      <c r="O22" s="186">
        <f>M22*SVS_GL_2_2</f>
        <v>0</v>
      </c>
    </row>
    <row r="23" spans="1:15" s="178" customFormat="1">
      <c r="A23" s="187" t="s">
        <v>1159</v>
      </c>
      <c r="B23" s="2" t="s">
        <v>193</v>
      </c>
      <c r="C23" s="2" t="s">
        <v>207</v>
      </c>
      <c r="D23" s="180" t="s">
        <v>525</v>
      </c>
      <c r="E23" s="181" t="s">
        <v>577</v>
      </c>
      <c r="F23" s="181"/>
      <c r="G23" s="181" t="s">
        <v>294</v>
      </c>
      <c r="H23" s="182" t="s">
        <v>593</v>
      </c>
      <c r="I23" s="183">
        <v>24.5</v>
      </c>
      <c r="J23" s="184">
        <v>2</v>
      </c>
      <c r="K23" s="185"/>
      <c r="L23" s="183">
        <f>I23*J23</f>
        <v>49</v>
      </c>
      <c r="M23" s="186">
        <f t="shared" si="2"/>
        <v>0</v>
      </c>
      <c r="N23" s="184">
        <f>O23/J23</f>
        <v>0</v>
      </c>
      <c r="O23" s="186">
        <f>M23*SVS_GL_2_2</f>
        <v>0</v>
      </c>
    </row>
    <row r="24" spans="1:15" s="178" customFormat="1">
      <c r="A24" s="179" t="s">
        <v>624</v>
      </c>
      <c r="B24" s="2" t="s">
        <v>198</v>
      </c>
      <c r="C24" s="2" t="s">
        <v>194</v>
      </c>
      <c r="D24" s="180" t="s">
        <v>511</v>
      </c>
      <c r="E24" s="181" t="s">
        <v>577</v>
      </c>
      <c r="F24" s="181"/>
      <c r="G24" s="181" t="s">
        <v>346</v>
      </c>
      <c r="H24" s="182" t="s">
        <v>593</v>
      </c>
      <c r="I24" s="183">
        <v>43.36</v>
      </c>
      <c r="J24" s="184">
        <v>2</v>
      </c>
      <c r="K24" s="185"/>
      <c r="L24" s="183">
        <f t="shared" si="1"/>
        <v>86.72</v>
      </c>
      <c r="M24" s="186">
        <f t="shared" si="2"/>
        <v>0</v>
      </c>
      <c r="N24" s="184">
        <f t="shared" si="3"/>
        <v>0</v>
      </c>
      <c r="O24" s="186">
        <f t="shared" si="0"/>
        <v>0</v>
      </c>
    </row>
    <row r="25" spans="1:15" s="178" customFormat="1">
      <c r="A25" s="179" t="s">
        <v>625</v>
      </c>
      <c r="B25" s="2" t="s">
        <v>198</v>
      </c>
      <c r="C25" s="2" t="s">
        <v>194</v>
      </c>
      <c r="D25" s="180" t="s">
        <v>516</v>
      </c>
      <c r="E25" s="181" t="s">
        <v>577</v>
      </c>
      <c r="F25" s="181"/>
      <c r="G25" s="181" t="s">
        <v>346</v>
      </c>
      <c r="H25" s="182" t="s">
        <v>593</v>
      </c>
      <c r="I25" s="183">
        <v>15.5</v>
      </c>
      <c r="J25" s="184">
        <v>12</v>
      </c>
      <c r="K25" s="185"/>
      <c r="L25" s="183">
        <f t="shared" si="1"/>
        <v>186</v>
      </c>
      <c r="M25" s="186">
        <f t="shared" si="2"/>
        <v>0</v>
      </c>
      <c r="N25" s="184">
        <f t="shared" si="3"/>
        <v>0</v>
      </c>
      <c r="O25" s="186">
        <f t="shared" si="0"/>
        <v>0</v>
      </c>
    </row>
    <row r="26" spans="1:15" s="178" customFormat="1">
      <c r="A26" s="179" t="s">
        <v>626</v>
      </c>
      <c r="B26" s="2" t="s">
        <v>198</v>
      </c>
      <c r="C26" s="2" t="s">
        <v>194</v>
      </c>
      <c r="D26" s="180" t="s">
        <v>514</v>
      </c>
      <c r="E26" s="181" t="s">
        <v>577</v>
      </c>
      <c r="F26" s="181"/>
      <c r="G26" s="181" t="s">
        <v>346</v>
      </c>
      <c r="H26" s="182" t="s">
        <v>593</v>
      </c>
      <c r="I26" s="183">
        <v>29.64</v>
      </c>
      <c r="J26" s="184">
        <v>2</v>
      </c>
      <c r="K26" s="185"/>
      <c r="L26" s="183">
        <f t="shared" si="1"/>
        <v>59.28</v>
      </c>
      <c r="M26" s="186">
        <f t="shared" si="2"/>
        <v>0</v>
      </c>
      <c r="N26" s="184">
        <f t="shared" si="3"/>
        <v>0</v>
      </c>
      <c r="O26" s="186">
        <f t="shared" si="0"/>
        <v>0</v>
      </c>
    </row>
    <row r="27" spans="1:15" s="178" customFormat="1">
      <c r="A27" s="179" t="s">
        <v>627</v>
      </c>
      <c r="B27" s="2" t="s">
        <v>198</v>
      </c>
      <c r="C27" s="2" t="s">
        <v>203</v>
      </c>
      <c r="D27" s="180" t="s">
        <v>517</v>
      </c>
      <c r="E27" s="181" t="s">
        <v>577</v>
      </c>
      <c r="F27" s="181"/>
      <c r="G27" s="181" t="s">
        <v>346</v>
      </c>
      <c r="H27" s="182" t="s">
        <v>593</v>
      </c>
      <c r="I27" s="183">
        <v>8.25</v>
      </c>
      <c r="J27" s="184">
        <v>2</v>
      </c>
      <c r="K27" s="185"/>
      <c r="L27" s="183">
        <f t="shared" si="1"/>
        <v>16.5</v>
      </c>
      <c r="M27" s="186">
        <f t="shared" si="2"/>
        <v>0</v>
      </c>
      <c r="N27" s="184">
        <f t="shared" si="3"/>
        <v>0</v>
      </c>
      <c r="O27" s="186">
        <f t="shared" si="0"/>
        <v>0</v>
      </c>
    </row>
    <row r="28" spans="1:15" s="178" customFormat="1">
      <c r="A28" s="179" t="s">
        <v>747</v>
      </c>
      <c r="B28" s="2" t="s">
        <v>198</v>
      </c>
      <c r="C28" s="2" t="s">
        <v>194</v>
      </c>
      <c r="D28" s="180" t="s">
        <v>526</v>
      </c>
      <c r="E28" s="181" t="s">
        <v>577</v>
      </c>
      <c r="F28" s="181"/>
      <c r="G28" s="181" t="s">
        <v>294</v>
      </c>
      <c r="H28" s="182" t="s">
        <v>593</v>
      </c>
      <c r="I28" s="183">
        <v>2.4</v>
      </c>
      <c r="J28" s="184">
        <v>12</v>
      </c>
      <c r="K28" s="185"/>
      <c r="L28" s="183">
        <f>I28*J28</f>
        <v>28.799999999999997</v>
      </c>
      <c r="M28" s="186">
        <f t="shared" si="2"/>
        <v>0</v>
      </c>
      <c r="N28" s="184">
        <f>O28/J28</f>
        <v>0</v>
      </c>
      <c r="O28" s="186">
        <f>M28*SVS_GL_2_2</f>
        <v>0</v>
      </c>
    </row>
    <row r="29" spans="1:15" s="178" customFormat="1">
      <c r="A29" s="179" t="s">
        <v>748</v>
      </c>
      <c r="B29" s="2" t="s">
        <v>198</v>
      </c>
      <c r="C29" s="2" t="s">
        <v>194</v>
      </c>
      <c r="D29" s="180" t="s">
        <v>527</v>
      </c>
      <c r="E29" s="181" t="s">
        <v>577</v>
      </c>
      <c r="F29" s="181"/>
      <c r="G29" s="181" t="s">
        <v>294</v>
      </c>
      <c r="H29" s="182" t="s">
        <v>593</v>
      </c>
      <c r="I29" s="183">
        <v>2.2000000000000002</v>
      </c>
      <c r="J29" s="184">
        <v>2</v>
      </c>
      <c r="K29" s="185"/>
      <c r="L29" s="183">
        <f>I29*J29</f>
        <v>4.4000000000000004</v>
      </c>
      <c r="M29" s="186">
        <f t="shared" si="2"/>
        <v>0</v>
      </c>
      <c r="N29" s="184">
        <f>O29/J29</f>
        <v>0</v>
      </c>
      <c r="O29" s="186">
        <f>M29*SVS_GL_2_2</f>
        <v>0</v>
      </c>
    </row>
    <row r="30" spans="1:15" s="178" customFormat="1">
      <c r="A30" s="179" t="s">
        <v>628</v>
      </c>
      <c r="B30" s="2" t="s">
        <v>199</v>
      </c>
      <c r="C30" s="2" t="s">
        <v>194</v>
      </c>
      <c r="D30" s="180" t="s">
        <v>511</v>
      </c>
      <c r="E30" s="181" t="s">
        <v>577</v>
      </c>
      <c r="F30" s="181"/>
      <c r="G30" s="181" t="s">
        <v>346</v>
      </c>
      <c r="H30" s="182" t="s">
        <v>593</v>
      </c>
      <c r="I30" s="183">
        <v>18.3</v>
      </c>
      <c r="J30" s="184">
        <v>2</v>
      </c>
      <c r="K30" s="185"/>
      <c r="L30" s="183">
        <f t="shared" si="1"/>
        <v>36.6</v>
      </c>
      <c r="M30" s="186">
        <f t="shared" si="2"/>
        <v>0</v>
      </c>
      <c r="N30" s="184">
        <f t="shared" si="3"/>
        <v>0</v>
      </c>
      <c r="O30" s="186">
        <f t="shared" si="0"/>
        <v>0</v>
      </c>
    </row>
    <row r="31" spans="1:15" s="178" customFormat="1">
      <c r="A31" s="179" t="s">
        <v>629</v>
      </c>
      <c r="B31" s="2" t="s">
        <v>199</v>
      </c>
      <c r="C31" s="2" t="s">
        <v>194</v>
      </c>
      <c r="D31" s="180" t="s">
        <v>518</v>
      </c>
      <c r="E31" s="181" t="s">
        <v>577</v>
      </c>
      <c r="F31" s="181"/>
      <c r="G31" s="181" t="s">
        <v>294</v>
      </c>
      <c r="H31" s="182" t="s">
        <v>593</v>
      </c>
      <c r="I31" s="183">
        <v>9.06</v>
      </c>
      <c r="J31" s="184">
        <v>12</v>
      </c>
      <c r="K31" s="185"/>
      <c r="L31" s="183">
        <f t="shared" si="1"/>
        <v>108.72</v>
      </c>
      <c r="M31" s="186">
        <f t="shared" si="2"/>
        <v>0</v>
      </c>
      <c r="N31" s="184">
        <f t="shared" si="3"/>
        <v>0</v>
      </c>
      <c r="O31" s="186">
        <f t="shared" si="0"/>
        <v>0</v>
      </c>
    </row>
    <row r="32" spans="1:15" s="178" customFormat="1">
      <c r="A32" s="179" t="s">
        <v>755</v>
      </c>
      <c r="B32" s="2" t="s">
        <v>199</v>
      </c>
      <c r="C32" s="2" t="s">
        <v>194</v>
      </c>
      <c r="D32" s="180" t="s">
        <v>1260</v>
      </c>
      <c r="E32" s="181" t="s">
        <v>577</v>
      </c>
      <c r="F32" s="181"/>
      <c r="G32" s="181" t="s">
        <v>346</v>
      </c>
      <c r="H32" s="182" t="s">
        <v>593</v>
      </c>
      <c r="I32" s="183">
        <v>4.8</v>
      </c>
      <c r="J32" s="184">
        <v>12</v>
      </c>
      <c r="K32" s="185"/>
      <c r="L32" s="183">
        <f>I32*J32</f>
        <v>57.599999999999994</v>
      </c>
      <c r="M32" s="186">
        <f t="shared" si="2"/>
        <v>0</v>
      </c>
      <c r="N32" s="184">
        <f>O32/J32</f>
        <v>0</v>
      </c>
      <c r="O32" s="186">
        <f>M32*SVS_GL_2_2</f>
        <v>0</v>
      </c>
    </row>
    <row r="33" spans="1:15" s="178" customFormat="1">
      <c r="A33" s="179" t="s">
        <v>756</v>
      </c>
      <c r="B33" s="2" t="s">
        <v>199</v>
      </c>
      <c r="C33" s="2" t="s">
        <v>1261</v>
      </c>
      <c r="D33" s="180" t="s">
        <v>1262</v>
      </c>
      <c r="E33" s="181" t="s">
        <v>577</v>
      </c>
      <c r="F33" s="181"/>
      <c r="G33" s="181" t="s">
        <v>294</v>
      </c>
      <c r="H33" s="182" t="s">
        <v>593</v>
      </c>
      <c r="I33" s="183">
        <v>15.34</v>
      </c>
      <c r="J33" s="184">
        <v>12</v>
      </c>
      <c r="K33" s="185"/>
      <c r="L33" s="183">
        <f>I33*J33</f>
        <v>184.07999999999998</v>
      </c>
      <c r="M33" s="186">
        <f t="shared" si="2"/>
        <v>0</v>
      </c>
      <c r="N33" s="184">
        <f>O33/J33</f>
        <v>0</v>
      </c>
      <c r="O33" s="186">
        <f>M33*SVS_GL_2_2</f>
        <v>0</v>
      </c>
    </row>
    <row r="34" spans="1:15" s="178" customFormat="1">
      <c r="A34" s="179" t="s">
        <v>757</v>
      </c>
      <c r="B34" s="2" t="s">
        <v>199</v>
      </c>
      <c r="C34" s="2" t="s">
        <v>196</v>
      </c>
      <c r="D34" s="180" t="s">
        <v>864</v>
      </c>
      <c r="E34" s="181" t="s">
        <v>577</v>
      </c>
      <c r="F34" s="181"/>
      <c r="G34" s="181" t="s">
        <v>346</v>
      </c>
      <c r="H34" s="182" t="s">
        <v>593</v>
      </c>
      <c r="I34" s="183">
        <v>4.2</v>
      </c>
      <c r="J34" s="184">
        <v>12</v>
      </c>
      <c r="K34" s="185"/>
      <c r="L34" s="183">
        <f>I34*J34</f>
        <v>50.400000000000006</v>
      </c>
      <c r="M34" s="186">
        <f t="shared" si="2"/>
        <v>0</v>
      </c>
      <c r="N34" s="184">
        <f>O34/J34</f>
        <v>0</v>
      </c>
      <c r="O34" s="186">
        <f>M34*SVS_GL_2_2</f>
        <v>0</v>
      </c>
    </row>
    <row r="35" spans="1:15" s="178" customFormat="1">
      <c r="A35" s="179" t="s">
        <v>758</v>
      </c>
      <c r="B35" s="2" t="s">
        <v>199</v>
      </c>
      <c r="C35" s="2" t="s">
        <v>196</v>
      </c>
      <c r="D35" s="180" t="s">
        <v>394</v>
      </c>
      <c r="E35" s="181" t="s">
        <v>577</v>
      </c>
      <c r="F35" s="181"/>
      <c r="G35" s="181" t="s">
        <v>346</v>
      </c>
      <c r="H35" s="182" t="s">
        <v>593</v>
      </c>
      <c r="I35" s="183">
        <v>34.53</v>
      </c>
      <c r="J35" s="184">
        <v>2</v>
      </c>
      <c r="K35" s="185"/>
      <c r="L35" s="183">
        <f>I35*J35</f>
        <v>69.06</v>
      </c>
      <c r="M35" s="186">
        <f t="shared" si="2"/>
        <v>0</v>
      </c>
      <c r="N35" s="184">
        <f>O35/J35</f>
        <v>0</v>
      </c>
      <c r="O35" s="186">
        <f>M35*SVS_GL_2_2</f>
        <v>0</v>
      </c>
    </row>
    <row r="36" spans="1:15" s="178" customFormat="1">
      <c r="A36" s="187" t="s">
        <v>630</v>
      </c>
      <c r="B36" s="2" t="s">
        <v>200</v>
      </c>
      <c r="C36" s="2" t="s">
        <v>203</v>
      </c>
      <c r="D36" s="180" t="s">
        <v>519</v>
      </c>
      <c r="E36" s="181" t="s">
        <v>577</v>
      </c>
      <c r="F36" s="181"/>
      <c r="G36" s="181" t="s">
        <v>346</v>
      </c>
      <c r="H36" s="182" t="s">
        <v>608</v>
      </c>
      <c r="I36" s="183">
        <v>19.399999999999999</v>
      </c>
      <c r="J36" s="184">
        <v>2</v>
      </c>
      <c r="K36" s="185"/>
      <c r="L36" s="183">
        <f t="shared" si="1"/>
        <v>38.799999999999997</v>
      </c>
      <c r="M36" s="186">
        <f t="shared" si="2"/>
        <v>0</v>
      </c>
      <c r="N36" s="184">
        <f t="shared" si="3"/>
        <v>0</v>
      </c>
      <c r="O36" s="186">
        <f t="shared" si="0"/>
        <v>0</v>
      </c>
    </row>
    <row r="37" spans="1:15" s="178" customFormat="1">
      <c r="A37" s="179" t="s">
        <v>631</v>
      </c>
      <c r="B37" s="2" t="s">
        <v>200</v>
      </c>
      <c r="C37" s="2" t="s">
        <v>520</v>
      </c>
      <c r="D37" s="180" t="s">
        <v>511</v>
      </c>
      <c r="E37" s="181" t="s">
        <v>577</v>
      </c>
      <c r="F37" s="181"/>
      <c r="G37" s="181" t="s">
        <v>346</v>
      </c>
      <c r="H37" s="182" t="s">
        <v>593</v>
      </c>
      <c r="I37" s="183">
        <v>2.68</v>
      </c>
      <c r="J37" s="184">
        <v>2</v>
      </c>
      <c r="K37" s="185"/>
      <c r="L37" s="183">
        <f t="shared" si="1"/>
        <v>5.36</v>
      </c>
      <c r="M37" s="186">
        <f t="shared" si="2"/>
        <v>0</v>
      </c>
      <c r="N37" s="184">
        <f t="shared" si="3"/>
        <v>0</v>
      </c>
      <c r="O37" s="186">
        <f t="shared" si="0"/>
        <v>0</v>
      </c>
    </row>
    <row r="38" spans="1:15" s="178" customFormat="1">
      <c r="A38" s="187" t="s">
        <v>772</v>
      </c>
      <c r="B38" s="2" t="s">
        <v>200</v>
      </c>
      <c r="C38" s="2" t="s">
        <v>194</v>
      </c>
      <c r="D38" s="180" t="s">
        <v>519</v>
      </c>
      <c r="E38" s="181" t="s">
        <v>577</v>
      </c>
      <c r="F38" s="181"/>
      <c r="G38" s="181" t="s">
        <v>346</v>
      </c>
      <c r="H38" s="182" t="s">
        <v>608</v>
      </c>
      <c r="I38" s="183">
        <v>33.15</v>
      </c>
      <c r="J38" s="184">
        <v>2</v>
      </c>
      <c r="K38" s="185"/>
      <c r="L38" s="183">
        <f t="shared" si="1"/>
        <v>66.3</v>
      </c>
      <c r="M38" s="186">
        <f t="shared" si="2"/>
        <v>0</v>
      </c>
      <c r="N38" s="184">
        <f t="shared" si="3"/>
        <v>0</v>
      </c>
      <c r="O38" s="186">
        <f t="shared" si="0"/>
        <v>0</v>
      </c>
    </row>
    <row r="39" spans="1:15" s="178" customFormat="1">
      <c r="A39" s="179" t="s">
        <v>773</v>
      </c>
      <c r="B39" s="2" t="s">
        <v>200</v>
      </c>
      <c r="C39" s="2" t="s">
        <v>194</v>
      </c>
      <c r="D39" s="180" t="s">
        <v>1263</v>
      </c>
      <c r="E39" s="181" t="s">
        <v>577</v>
      </c>
      <c r="F39" s="181"/>
      <c r="G39" s="181" t="s">
        <v>346</v>
      </c>
      <c r="H39" s="182" t="s">
        <v>593</v>
      </c>
      <c r="I39" s="183">
        <v>9.1</v>
      </c>
      <c r="J39" s="184">
        <v>2</v>
      </c>
      <c r="K39" s="185"/>
      <c r="L39" s="183">
        <f t="shared" si="1"/>
        <v>18.2</v>
      </c>
      <c r="M39" s="186">
        <f t="shared" si="2"/>
        <v>0</v>
      </c>
      <c r="N39" s="184">
        <f t="shared" si="3"/>
        <v>0</v>
      </c>
      <c r="O39" s="186">
        <f t="shared" si="0"/>
        <v>0</v>
      </c>
    </row>
    <row r="40" spans="1:15" s="178" customFormat="1">
      <c r="A40" s="187" t="s">
        <v>774</v>
      </c>
      <c r="B40" s="2" t="s">
        <v>200</v>
      </c>
      <c r="C40" s="2" t="s">
        <v>521</v>
      </c>
      <c r="D40" s="180" t="s">
        <v>522</v>
      </c>
      <c r="E40" s="181" t="s">
        <v>577</v>
      </c>
      <c r="F40" s="181"/>
      <c r="G40" s="181" t="s">
        <v>346</v>
      </c>
      <c r="H40" s="182" t="s">
        <v>608</v>
      </c>
      <c r="I40" s="183">
        <v>2.12</v>
      </c>
      <c r="J40" s="184">
        <v>2</v>
      </c>
      <c r="K40" s="185"/>
      <c r="L40" s="183">
        <f t="shared" si="1"/>
        <v>4.24</v>
      </c>
      <c r="M40" s="186">
        <f t="shared" si="2"/>
        <v>0</v>
      </c>
      <c r="N40" s="184">
        <f t="shared" si="3"/>
        <v>0</v>
      </c>
      <c r="O40" s="186">
        <f t="shared" si="0"/>
        <v>0</v>
      </c>
    </row>
    <row r="41" spans="1:15" s="178" customFormat="1">
      <c r="A41" s="179" t="s">
        <v>775</v>
      </c>
      <c r="B41" s="2" t="s">
        <v>200</v>
      </c>
      <c r="C41" s="2" t="s">
        <v>521</v>
      </c>
      <c r="D41" s="180" t="s">
        <v>519</v>
      </c>
      <c r="E41" s="181" t="s">
        <v>577</v>
      </c>
      <c r="F41" s="181"/>
      <c r="G41" s="181" t="s">
        <v>346</v>
      </c>
      <c r="H41" s="182" t="s">
        <v>608</v>
      </c>
      <c r="I41" s="183">
        <v>30.42</v>
      </c>
      <c r="J41" s="184">
        <v>2</v>
      </c>
      <c r="K41" s="185"/>
      <c r="L41" s="183">
        <f t="shared" si="1"/>
        <v>60.84</v>
      </c>
      <c r="M41" s="186">
        <f t="shared" si="2"/>
        <v>0</v>
      </c>
      <c r="N41" s="184">
        <f t="shared" si="3"/>
        <v>0</v>
      </c>
      <c r="O41" s="186">
        <f t="shared" si="0"/>
        <v>0</v>
      </c>
    </row>
    <row r="42" spans="1:15" s="178" customFormat="1">
      <c r="A42" s="179" t="s">
        <v>776</v>
      </c>
      <c r="B42" s="2" t="s">
        <v>200</v>
      </c>
      <c r="C42" s="2" t="s">
        <v>194</v>
      </c>
      <c r="D42" s="180" t="s">
        <v>470</v>
      </c>
      <c r="E42" s="181" t="s">
        <v>577</v>
      </c>
      <c r="F42" s="181"/>
      <c r="G42" s="181" t="s">
        <v>294</v>
      </c>
      <c r="H42" s="182" t="s">
        <v>593</v>
      </c>
      <c r="I42" s="183">
        <v>0.5</v>
      </c>
      <c r="J42" s="184">
        <v>2</v>
      </c>
      <c r="K42" s="185"/>
      <c r="L42" s="183">
        <f>I42*J42</f>
        <v>1</v>
      </c>
      <c r="M42" s="186">
        <f t="shared" si="2"/>
        <v>0</v>
      </c>
      <c r="N42" s="184">
        <f>O42/J42</f>
        <v>0</v>
      </c>
      <c r="O42" s="186">
        <f>M42*SVS_GL_2_2</f>
        <v>0</v>
      </c>
    </row>
    <row r="43" spans="1:15" s="178" customFormat="1">
      <c r="A43" s="187" t="s">
        <v>632</v>
      </c>
      <c r="B43" s="2" t="s">
        <v>1264</v>
      </c>
      <c r="C43" s="2" t="s">
        <v>1265</v>
      </c>
      <c r="D43" s="180" t="s">
        <v>1266</v>
      </c>
      <c r="E43" s="181" t="s">
        <v>1254</v>
      </c>
      <c r="F43" s="181" t="s">
        <v>612</v>
      </c>
      <c r="G43" s="181" t="s">
        <v>346</v>
      </c>
      <c r="H43" s="182" t="s">
        <v>593</v>
      </c>
      <c r="I43" s="183">
        <v>27.5</v>
      </c>
      <c r="J43" s="184">
        <v>2</v>
      </c>
      <c r="K43" s="185"/>
      <c r="L43" s="183">
        <f>I43*J43</f>
        <v>55</v>
      </c>
      <c r="M43" s="186">
        <f t="shared" si="2"/>
        <v>0</v>
      </c>
      <c r="N43" s="184">
        <f>O43/J43</f>
        <v>0</v>
      </c>
      <c r="O43" s="186">
        <f>M43*SVS_GL_2_2</f>
        <v>0</v>
      </c>
    </row>
    <row r="44" spans="1:15" s="178" customFormat="1">
      <c r="A44" s="187" t="s">
        <v>633</v>
      </c>
      <c r="B44" s="2" t="s">
        <v>1264</v>
      </c>
      <c r="C44" s="2" t="s">
        <v>1265</v>
      </c>
      <c r="D44" s="180" t="s">
        <v>1267</v>
      </c>
      <c r="E44" s="181" t="s">
        <v>1254</v>
      </c>
      <c r="F44" s="181"/>
      <c r="G44" s="181" t="s">
        <v>346</v>
      </c>
      <c r="H44" s="182" t="s">
        <v>593</v>
      </c>
      <c r="I44" s="183">
        <v>17.100000000000001</v>
      </c>
      <c r="J44" s="184">
        <v>2</v>
      </c>
      <c r="K44" s="185"/>
      <c r="L44" s="183">
        <f>I44*J44</f>
        <v>34.200000000000003</v>
      </c>
      <c r="M44" s="186">
        <f t="shared" si="2"/>
        <v>0</v>
      </c>
      <c r="N44" s="184">
        <f>O44/J44</f>
        <v>0</v>
      </c>
      <c r="O44" s="186">
        <f>M44*SVS_GL_2_2</f>
        <v>0</v>
      </c>
    </row>
    <row r="45" spans="1:15" s="178" customFormat="1">
      <c r="A45" s="187" t="s">
        <v>634</v>
      </c>
      <c r="B45" s="2" t="s">
        <v>1264</v>
      </c>
      <c r="C45" s="2" t="s">
        <v>1268</v>
      </c>
      <c r="D45" s="180" t="s">
        <v>1269</v>
      </c>
      <c r="E45" s="181" t="s">
        <v>1254</v>
      </c>
      <c r="F45" s="181"/>
      <c r="G45" s="181" t="s">
        <v>346</v>
      </c>
      <c r="H45" s="182" t="s">
        <v>593</v>
      </c>
      <c r="I45" s="183">
        <v>2.2999999999999998</v>
      </c>
      <c r="J45" s="184">
        <v>4</v>
      </c>
      <c r="K45" s="185"/>
      <c r="L45" s="183">
        <f>I45*J45</f>
        <v>9.1999999999999993</v>
      </c>
      <c r="M45" s="186">
        <f t="shared" si="2"/>
        <v>0</v>
      </c>
      <c r="N45" s="184">
        <f>O45/J45</f>
        <v>0</v>
      </c>
      <c r="O45" s="186">
        <f>M45*SVS_GL_2_2</f>
        <v>0</v>
      </c>
    </row>
    <row r="46" spans="1:15" s="178" customFormat="1">
      <c r="A46" s="179" t="s">
        <v>637</v>
      </c>
      <c r="B46" s="2" t="s">
        <v>330</v>
      </c>
      <c r="C46" s="2" t="s">
        <v>1229</v>
      </c>
      <c r="D46" s="180" t="s">
        <v>1230</v>
      </c>
      <c r="E46" s="181" t="s">
        <v>577</v>
      </c>
      <c r="F46" s="181"/>
      <c r="G46" s="181" t="s">
        <v>346</v>
      </c>
      <c r="H46" s="182" t="s">
        <v>593</v>
      </c>
      <c r="I46" s="183">
        <v>8</v>
      </c>
      <c r="J46" s="184">
        <v>2</v>
      </c>
      <c r="K46" s="185"/>
      <c r="L46" s="183">
        <f>I46*J46</f>
        <v>16</v>
      </c>
      <c r="M46" s="186">
        <f t="shared" si="2"/>
        <v>0</v>
      </c>
      <c r="N46" s="184">
        <f>O46/J46</f>
        <v>0</v>
      </c>
      <c r="O46" s="186">
        <f>M46*SVS_GL_2_2</f>
        <v>0</v>
      </c>
    </row>
    <row r="47" spans="1:15" s="178" customFormat="1">
      <c r="A47" s="179" t="s">
        <v>638</v>
      </c>
      <c r="B47" s="2" t="s">
        <v>330</v>
      </c>
      <c r="C47" s="2" t="s">
        <v>1231</v>
      </c>
      <c r="D47" s="180" t="s">
        <v>1232</v>
      </c>
      <c r="E47" s="181" t="s">
        <v>577</v>
      </c>
      <c r="F47" s="181"/>
      <c r="G47" s="181" t="s">
        <v>294</v>
      </c>
      <c r="H47" s="182" t="s">
        <v>593</v>
      </c>
      <c r="I47" s="183">
        <v>5.2</v>
      </c>
      <c r="J47" s="184">
        <v>12</v>
      </c>
      <c r="K47" s="185"/>
      <c r="L47" s="183">
        <f t="shared" ref="L47:L50" si="4">I47*J47</f>
        <v>62.400000000000006</v>
      </c>
      <c r="M47" s="186">
        <f t="shared" si="2"/>
        <v>0</v>
      </c>
      <c r="N47" s="184">
        <f t="shared" ref="N47:N50" si="5">O47/J47</f>
        <v>0</v>
      </c>
      <c r="O47" s="186">
        <f t="shared" si="0"/>
        <v>0</v>
      </c>
    </row>
    <row r="48" spans="1:15" s="178" customFormat="1">
      <c r="A48" s="179" t="s">
        <v>639</v>
      </c>
      <c r="B48" s="2" t="s">
        <v>330</v>
      </c>
      <c r="C48" s="2" t="s">
        <v>1233</v>
      </c>
      <c r="D48" s="180" t="s">
        <v>1230</v>
      </c>
      <c r="E48" s="181" t="s">
        <v>577</v>
      </c>
      <c r="F48" s="181"/>
      <c r="G48" s="181" t="s">
        <v>294</v>
      </c>
      <c r="H48" s="182" t="s">
        <v>593</v>
      </c>
      <c r="I48" s="183">
        <v>11.5</v>
      </c>
      <c r="J48" s="184">
        <v>12</v>
      </c>
      <c r="K48" s="185"/>
      <c r="L48" s="183">
        <f t="shared" si="4"/>
        <v>138</v>
      </c>
      <c r="M48" s="186">
        <f t="shared" si="2"/>
        <v>0</v>
      </c>
      <c r="N48" s="184">
        <f t="shared" si="5"/>
        <v>0</v>
      </c>
      <c r="O48" s="186">
        <f t="shared" si="0"/>
        <v>0</v>
      </c>
    </row>
    <row r="49" spans="1:15" s="178" customFormat="1">
      <c r="A49" s="179" t="s">
        <v>642</v>
      </c>
      <c r="B49" s="2" t="s">
        <v>204</v>
      </c>
      <c r="C49" s="2" t="s">
        <v>207</v>
      </c>
      <c r="D49" s="180" t="s">
        <v>527</v>
      </c>
      <c r="E49" s="181" t="s">
        <v>577</v>
      </c>
      <c r="F49" s="181"/>
      <c r="G49" s="181" t="s">
        <v>294</v>
      </c>
      <c r="H49" s="182" t="s">
        <v>593</v>
      </c>
      <c r="I49" s="183">
        <v>10.76</v>
      </c>
      <c r="J49" s="184">
        <v>2</v>
      </c>
      <c r="K49" s="185"/>
      <c r="L49" s="183">
        <f t="shared" si="4"/>
        <v>21.52</v>
      </c>
      <c r="M49" s="186">
        <f t="shared" si="2"/>
        <v>0</v>
      </c>
      <c r="N49" s="184">
        <f t="shared" si="5"/>
        <v>0</v>
      </c>
      <c r="O49" s="186">
        <f t="shared" si="0"/>
        <v>0</v>
      </c>
    </row>
    <row r="50" spans="1:15" s="178" customFormat="1">
      <c r="A50" s="179" t="s">
        <v>643</v>
      </c>
      <c r="B50" s="2" t="s">
        <v>204</v>
      </c>
      <c r="C50" s="2" t="s">
        <v>207</v>
      </c>
      <c r="D50" s="180" t="s">
        <v>518</v>
      </c>
      <c r="E50" s="181" t="s">
        <v>577</v>
      </c>
      <c r="F50" s="181"/>
      <c r="G50" s="181" t="s">
        <v>294</v>
      </c>
      <c r="H50" s="182" t="s">
        <v>593</v>
      </c>
      <c r="I50" s="183">
        <v>13.09</v>
      </c>
      <c r="J50" s="184">
        <v>12</v>
      </c>
      <c r="K50" s="185"/>
      <c r="L50" s="183">
        <f t="shared" si="4"/>
        <v>157.07999999999998</v>
      </c>
      <c r="M50" s="186">
        <f t="shared" si="2"/>
        <v>0</v>
      </c>
      <c r="N50" s="184">
        <f t="shared" si="5"/>
        <v>0</v>
      </c>
      <c r="O50" s="186">
        <f t="shared" si="0"/>
        <v>0</v>
      </c>
    </row>
    <row r="51" spans="1:15" s="178" customFormat="1">
      <c r="A51" s="179" t="s">
        <v>644</v>
      </c>
      <c r="B51" s="2" t="s">
        <v>204</v>
      </c>
      <c r="C51" s="2" t="s">
        <v>866</v>
      </c>
      <c r="D51" s="180" t="s">
        <v>877</v>
      </c>
      <c r="E51" s="181" t="s">
        <v>577</v>
      </c>
      <c r="F51" s="181"/>
      <c r="G51" s="181" t="s">
        <v>294</v>
      </c>
      <c r="H51" s="182" t="s">
        <v>593</v>
      </c>
      <c r="I51" s="183">
        <v>2.34</v>
      </c>
      <c r="J51" s="184">
        <v>12</v>
      </c>
      <c r="K51" s="185"/>
      <c r="L51" s="183">
        <f t="shared" ref="L51:L66" si="6">I51*J51</f>
        <v>28.08</v>
      </c>
      <c r="M51" s="186">
        <f t="shared" si="2"/>
        <v>0</v>
      </c>
      <c r="N51" s="184">
        <f t="shared" ref="N51:N66" si="7">O51/J51</f>
        <v>0</v>
      </c>
      <c r="O51" s="186">
        <f t="shared" ref="O51:O66" si="8">M51*SVS_GL_2_2</f>
        <v>0</v>
      </c>
    </row>
    <row r="52" spans="1:15" s="178" customFormat="1">
      <c r="A52" s="179" t="s">
        <v>645</v>
      </c>
      <c r="B52" s="2" t="s">
        <v>204</v>
      </c>
      <c r="C52" s="2" t="s">
        <v>371</v>
      </c>
      <c r="D52" s="180" t="s">
        <v>878</v>
      </c>
      <c r="E52" s="181" t="s">
        <v>577</v>
      </c>
      <c r="F52" s="181"/>
      <c r="G52" s="181" t="s">
        <v>346</v>
      </c>
      <c r="H52" s="182" t="s">
        <v>593</v>
      </c>
      <c r="I52" s="183">
        <v>2.95</v>
      </c>
      <c r="J52" s="184">
        <v>2</v>
      </c>
      <c r="K52" s="185"/>
      <c r="L52" s="183">
        <f t="shared" si="6"/>
        <v>5.9</v>
      </c>
      <c r="M52" s="186">
        <f t="shared" si="2"/>
        <v>0</v>
      </c>
      <c r="N52" s="184">
        <f t="shared" si="7"/>
        <v>0</v>
      </c>
      <c r="O52" s="186">
        <f t="shared" si="8"/>
        <v>0</v>
      </c>
    </row>
    <row r="53" spans="1:15" s="178" customFormat="1">
      <c r="A53" s="179" t="s">
        <v>1160</v>
      </c>
      <c r="B53" s="2" t="s">
        <v>204</v>
      </c>
      <c r="C53" s="2" t="s">
        <v>867</v>
      </c>
      <c r="D53" s="180" t="s">
        <v>879</v>
      </c>
      <c r="E53" s="181" t="s">
        <v>577</v>
      </c>
      <c r="F53" s="181"/>
      <c r="G53" s="181" t="s">
        <v>346</v>
      </c>
      <c r="H53" s="182" t="s">
        <v>593</v>
      </c>
      <c r="I53" s="183">
        <v>2.81</v>
      </c>
      <c r="J53" s="184">
        <v>2</v>
      </c>
      <c r="K53" s="185"/>
      <c r="L53" s="183">
        <f t="shared" si="6"/>
        <v>5.62</v>
      </c>
      <c r="M53" s="186">
        <f t="shared" si="2"/>
        <v>0</v>
      </c>
      <c r="N53" s="184">
        <f t="shared" si="7"/>
        <v>0</v>
      </c>
      <c r="O53" s="186">
        <f t="shared" si="8"/>
        <v>0</v>
      </c>
    </row>
    <row r="54" spans="1:15" s="178" customFormat="1">
      <c r="A54" s="179" t="s">
        <v>1161</v>
      </c>
      <c r="B54" s="2" t="s">
        <v>204</v>
      </c>
      <c r="C54" s="2" t="s">
        <v>868</v>
      </c>
      <c r="D54" s="180" t="s">
        <v>880</v>
      </c>
      <c r="E54" s="181" t="s">
        <v>577</v>
      </c>
      <c r="F54" s="181"/>
      <c r="G54" s="181" t="s">
        <v>294</v>
      </c>
      <c r="H54" s="182" t="s">
        <v>593</v>
      </c>
      <c r="I54" s="183">
        <v>2.79</v>
      </c>
      <c r="J54" s="184">
        <v>2</v>
      </c>
      <c r="K54" s="185"/>
      <c r="L54" s="183">
        <f t="shared" si="6"/>
        <v>5.58</v>
      </c>
      <c r="M54" s="186">
        <f t="shared" si="2"/>
        <v>0</v>
      </c>
      <c r="N54" s="184">
        <f t="shared" si="7"/>
        <v>0</v>
      </c>
      <c r="O54" s="186">
        <f t="shared" si="8"/>
        <v>0</v>
      </c>
    </row>
    <row r="55" spans="1:15" s="178" customFormat="1">
      <c r="A55" s="179" t="s">
        <v>1162</v>
      </c>
      <c r="B55" s="2" t="s">
        <v>204</v>
      </c>
      <c r="C55" s="2" t="s">
        <v>869</v>
      </c>
      <c r="D55" s="180" t="s">
        <v>881</v>
      </c>
      <c r="E55" s="181" t="s">
        <v>577</v>
      </c>
      <c r="F55" s="181"/>
      <c r="G55" s="181" t="s">
        <v>346</v>
      </c>
      <c r="H55" s="182" t="s">
        <v>593</v>
      </c>
      <c r="I55" s="183">
        <v>2.78</v>
      </c>
      <c r="J55" s="184">
        <v>2</v>
      </c>
      <c r="K55" s="185"/>
      <c r="L55" s="183">
        <f t="shared" si="6"/>
        <v>5.56</v>
      </c>
      <c r="M55" s="186">
        <f t="shared" si="2"/>
        <v>0</v>
      </c>
      <c r="N55" s="184">
        <f t="shared" si="7"/>
        <v>0</v>
      </c>
      <c r="O55" s="186">
        <f t="shared" si="8"/>
        <v>0</v>
      </c>
    </row>
    <row r="56" spans="1:15" s="178" customFormat="1">
      <c r="A56" s="179" t="s">
        <v>1163</v>
      </c>
      <c r="B56" s="2" t="s">
        <v>204</v>
      </c>
      <c r="C56" s="2" t="s">
        <v>870</v>
      </c>
      <c r="D56" s="180" t="s">
        <v>882</v>
      </c>
      <c r="E56" s="181" t="s">
        <v>577</v>
      </c>
      <c r="F56" s="181"/>
      <c r="G56" s="181" t="s">
        <v>294</v>
      </c>
      <c r="H56" s="182" t="s">
        <v>593</v>
      </c>
      <c r="I56" s="183">
        <v>4.5599999999999996</v>
      </c>
      <c r="J56" s="184">
        <v>2</v>
      </c>
      <c r="K56" s="185"/>
      <c r="L56" s="183">
        <f t="shared" si="6"/>
        <v>9.1199999999999992</v>
      </c>
      <c r="M56" s="186">
        <f t="shared" si="2"/>
        <v>0</v>
      </c>
      <c r="N56" s="184">
        <f t="shared" si="7"/>
        <v>0</v>
      </c>
      <c r="O56" s="186">
        <f t="shared" si="8"/>
        <v>0</v>
      </c>
    </row>
    <row r="57" spans="1:15" s="178" customFormat="1">
      <c r="A57" s="179" t="s">
        <v>1164</v>
      </c>
      <c r="B57" s="2" t="s">
        <v>204</v>
      </c>
      <c r="C57" s="2" t="s">
        <v>871</v>
      </c>
      <c r="D57" s="180" t="s">
        <v>883</v>
      </c>
      <c r="E57" s="181" t="s">
        <v>577</v>
      </c>
      <c r="F57" s="181"/>
      <c r="G57" s="181" t="s">
        <v>346</v>
      </c>
      <c r="H57" s="182" t="s">
        <v>593</v>
      </c>
      <c r="I57" s="183">
        <v>4.5</v>
      </c>
      <c r="J57" s="184">
        <v>2</v>
      </c>
      <c r="K57" s="185"/>
      <c r="L57" s="183">
        <f t="shared" si="6"/>
        <v>9</v>
      </c>
      <c r="M57" s="186">
        <f t="shared" si="2"/>
        <v>0</v>
      </c>
      <c r="N57" s="184">
        <f t="shared" si="7"/>
        <v>0</v>
      </c>
      <c r="O57" s="186">
        <f t="shared" si="8"/>
        <v>0</v>
      </c>
    </row>
    <row r="58" spans="1:15" s="178" customFormat="1">
      <c r="A58" s="179" t="s">
        <v>1165</v>
      </c>
      <c r="B58" s="2" t="s">
        <v>204</v>
      </c>
      <c r="C58" s="2" t="s">
        <v>872</v>
      </c>
      <c r="D58" s="180" t="s">
        <v>884</v>
      </c>
      <c r="E58" s="181" t="s">
        <v>577</v>
      </c>
      <c r="F58" s="181"/>
      <c r="G58" s="181" t="s">
        <v>346</v>
      </c>
      <c r="H58" s="182" t="s">
        <v>593</v>
      </c>
      <c r="I58" s="183">
        <v>3.24</v>
      </c>
      <c r="J58" s="184">
        <v>2</v>
      </c>
      <c r="K58" s="185"/>
      <c r="L58" s="183">
        <f t="shared" si="6"/>
        <v>6.48</v>
      </c>
      <c r="M58" s="186">
        <f t="shared" si="2"/>
        <v>0</v>
      </c>
      <c r="N58" s="184">
        <f t="shared" si="7"/>
        <v>0</v>
      </c>
      <c r="O58" s="186">
        <f t="shared" si="8"/>
        <v>0</v>
      </c>
    </row>
    <row r="59" spans="1:15" s="178" customFormat="1">
      <c r="A59" s="179" t="s">
        <v>1166</v>
      </c>
      <c r="B59" s="2" t="s">
        <v>204</v>
      </c>
      <c r="C59" s="2" t="s">
        <v>871</v>
      </c>
      <c r="D59" s="180" t="s">
        <v>885</v>
      </c>
      <c r="E59" s="181" t="s">
        <v>577</v>
      </c>
      <c r="F59" s="181"/>
      <c r="G59" s="181" t="s">
        <v>346</v>
      </c>
      <c r="H59" s="182" t="s">
        <v>593</v>
      </c>
      <c r="I59" s="183">
        <v>3.68</v>
      </c>
      <c r="J59" s="184">
        <v>2</v>
      </c>
      <c r="K59" s="185"/>
      <c r="L59" s="183">
        <f t="shared" si="6"/>
        <v>7.36</v>
      </c>
      <c r="M59" s="186">
        <f t="shared" si="2"/>
        <v>0</v>
      </c>
      <c r="N59" s="184">
        <f t="shared" si="7"/>
        <v>0</v>
      </c>
      <c r="O59" s="186">
        <f t="shared" si="8"/>
        <v>0</v>
      </c>
    </row>
    <row r="60" spans="1:15" s="178" customFormat="1">
      <c r="A60" s="179" t="s">
        <v>1167</v>
      </c>
      <c r="B60" s="2" t="s">
        <v>204</v>
      </c>
      <c r="C60" s="2" t="s">
        <v>871</v>
      </c>
      <c r="D60" s="180" t="s">
        <v>886</v>
      </c>
      <c r="E60" s="181" t="s">
        <v>577</v>
      </c>
      <c r="F60" s="181"/>
      <c r="G60" s="181" t="s">
        <v>346</v>
      </c>
      <c r="H60" s="182" t="s">
        <v>593</v>
      </c>
      <c r="I60" s="183">
        <v>7.95</v>
      </c>
      <c r="J60" s="184">
        <v>2</v>
      </c>
      <c r="K60" s="185"/>
      <c r="L60" s="183">
        <f t="shared" si="6"/>
        <v>15.9</v>
      </c>
      <c r="M60" s="186">
        <f t="shared" si="2"/>
        <v>0</v>
      </c>
      <c r="N60" s="184">
        <f t="shared" si="7"/>
        <v>0</v>
      </c>
      <c r="O60" s="186">
        <f t="shared" si="8"/>
        <v>0</v>
      </c>
    </row>
    <row r="61" spans="1:15" s="178" customFormat="1">
      <c r="A61" s="179" t="s">
        <v>1168</v>
      </c>
      <c r="B61" s="2" t="s">
        <v>204</v>
      </c>
      <c r="C61" s="2" t="s">
        <v>873</v>
      </c>
      <c r="D61" s="180" t="s">
        <v>887</v>
      </c>
      <c r="E61" s="181" t="s">
        <v>577</v>
      </c>
      <c r="F61" s="181"/>
      <c r="G61" s="181" t="s">
        <v>346</v>
      </c>
      <c r="H61" s="182" t="s">
        <v>593</v>
      </c>
      <c r="I61" s="183">
        <v>2.25</v>
      </c>
      <c r="J61" s="184">
        <v>2</v>
      </c>
      <c r="K61" s="185"/>
      <c r="L61" s="183">
        <f t="shared" si="6"/>
        <v>4.5</v>
      </c>
      <c r="M61" s="186">
        <f t="shared" si="2"/>
        <v>0</v>
      </c>
      <c r="N61" s="184">
        <f t="shared" si="7"/>
        <v>0</v>
      </c>
      <c r="O61" s="186">
        <f t="shared" si="8"/>
        <v>0</v>
      </c>
    </row>
    <row r="62" spans="1:15" s="178" customFormat="1">
      <c r="A62" s="179" t="s">
        <v>1169</v>
      </c>
      <c r="B62" s="2" t="s">
        <v>204</v>
      </c>
      <c r="C62" s="2" t="s">
        <v>874</v>
      </c>
      <c r="D62" s="180" t="s">
        <v>888</v>
      </c>
      <c r="E62" s="181" t="s">
        <v>577</v>
      </c>
      <c r="F62" s="181"/>
      <c r="G62" s="181" t="s">
        <v>346</v>
      </c>
      <c r="H62" s="182" t="s">
        <v>593</v>
      </c>
      <c r="I62" s="183">
        <v>1.9</v>
      </c>
      <c r="J62" s="184">
        <v>2</v>
      </c>
      <c r="K62" s="185"/>
      <c r="L62" s="183">
        <f t="shared" si="6"/>
        <v>3.8</v>
      </c>
      <c r="M62" s="186">
        <f t="shared" si="2"/>
        <v>0</v>
      </c>
      <c r="N62" s="184">
        <f t="shared" si="7"/>
        <v>0</v>
      </c>
      <c r="O62" s="186">
        <f t="shared" si="8"/>
        <v>0</v>
      </c>
    </row>
    <row r="63" spans="1:15" s="178" customFormat="1">
      <c r="A63" s="179" t="s">
        <v>1170</v>
      </c>
      <c r="B63" s="2" t="s">
        <v>204</v>
      </c>
      <c r="C63" s="2" t="s">
        <v>875</v>
      </c>
      <c r="D63" s="180" t="s">
        <v>889</v>
      </c>
      <c r="E63" s="181" t="s">
        <v>577</v>
      </c>
      <c r="F63" s="181"/>
      <c r="G63" s="181" t="s">
        <v>346</v>
      </c>
      <c r="H63" s="182" t="s">
        <v>593</v>
      </c>
      <c r="I63" s="183">
        <v>10.5</v>
      </c>
      <c r="J63" s="184">
        <v>2</v>
      </c>
      <c r="K63" s="185"/>
      <c r="L63" s="183">
        <f t="shared" si="6"/>
        <v>21</v>
      </c>
      <c r="M63" s="186">
        <f t="shared" si="2"/>
        <v>0</v>
      </c>
      <c r="N63" s="184">
        <f t="shared" si="7"/>
        <v>0</v>
      </c>
      <c r="O63" s="186">
        <f t="shared" si="8"/>
        <v>0</v>
      </c>
    </row>
    <row r="64" spans="1:15" s="178" customFormat="1">
      <c r="A64" s="179" t="s">
        <v>1171</v>
      </c>
      <c r="B64" s="2" t="s">
        <v>204</v>
      </c>
      <c r="C64" s="2" t="s">
        <v>876</v>
      </c>
      <c r="D64" s="180" t="s">
        <v>890</v>
      </c>
      <c r="E64" s="181" t="s">
        <v>577</v>
      </c>
      <c r="F64" s="181"/>
      <c r="G64" s="181" t="s">
        <v>346</v>
      </c>
      <c r="H64" s="182" t="s">
        <v>593</v>
      </c>
      <c r="I64" s="183">
        <v>3.6</v>
      </c>
      <c r="J64" s="184">
        <v>2</v>
      </c>
      <c r="K64" s="185"/>
      <c r="L64" s="183">
        <f t="shared" si="6"/>
        <v>7.2</v>
      </c>
      <c r="M64" s="186">
        <f t="shared" si="2"/>
        <v>0</v>
      </c>
      <c r="N64" s="184">
        <f t="shared" si="7"/>
        <v>0</v>
      </c>
      <c r="O64" s="186">
        <f t="shared" si="8"/>
        <v>0</v>
      </c>
    </row>
    <row r="65" spans="1:15" s="178" customFormat="1">
      <c r="A65" s="179" t="s">
        <v>1172</v>
      </c>
      <c r="B65" s="2" t="s">
        <v>204</v>
      </c>
      <c r="C65" s="2" t="s">
        <v>876</v>
      </c>
      <c r="D65" s="180" t="s">
        <v>891</v>
      </c>
      <c r="E65" s="181" t="s">
        <v>577</v>
      </c>
      <c r="F65" s="181"/>
      <c r="G65" s="181" t="s">
        <v>346</v>
      </c>
      <c r="H65" s="182" t="s">
        <v>593</v>
      </c>
      <c r="I65" s="183">
        <v>3.1</v>
      </c>
      <c r="J65" s="184">
        <v>2</v>
      </c>
      <c r="K65" s="185"/>
      <c r="L65" s="183">
        <f t="shared" si="6"/>
        <v>6.2</v>
      </c>
      <c r="M65" s="186">
        <f t="shared" si="2"/>
        <v>0</v>
      </c>
      <c r="N65" s="184">
        <f t="shared" si="7"/>
        <v>0</v>
      </c>
      <c r="O65" s="186">
        <f t="shared" si="8"/>
        <v>0</v>
      </c>
    </row>
    <row r="66" spans="1:15" s="178" customFormat="1">
      <c r="A66" s="179" t="s">
        <v>1173</v>
      </c>
      <c r="B66" s="2" t="s">
        <v>204</v>
      </c>
      <c r="C66" s="2" t="s">
        <v>876</v>
      </c>
      <c r="D66" s="180" t="s">
        <v>892</v>
      </c>
      <c r="E66" s="181" t="s">
        <v>577</v>
      </c>
      <c r="F66" s="181"/>
      <c r="G66" s="181" t="s">
        <v>346</v>
      </c>
      <c r="H66" s="182" t="s">
        <v>593</v>
      </c>
      <c r="I66" s="183">
        <v>4.95</v>
      </c>
      <c r="J66" s="184">
        <v>3</v>
      </c>
      <c r="K66" s="185"/>
      <c r="L66" s="183">
        <f t="shared" si="6"/>
        <v>14.850000000000001</v>
      </c>
      <c r="M66" s="186">
        <f t="shared" si="2"/>
        <v>0</v>
      </c>
      <c r="N66" s="184">
        <f t="shared" si="7"/>
        <v>0</v>
      </c>
      <c r="O66" s="186">
        <f t="shared" si="8"/>
        <v>0</v>
      </c>
    </row>
    <row r="67" spans="1:15" s="178" customFormat="1">
      <c r="A67" s="179" t="s">
        <v>1174</v>
      </c>
      <c r="B67" s="2" t="s">
        <v>204</v>
      </c>
      <c r="C67" s="2" t="s">
        <v>876</v>
      </c>
      <c r="D67" s="180" t="s">
        <v>893</v>
      </c>
      <c r="E67" s="181" t="s">
        <v>577</v>
      </c>
      <c r="F67" s="181"/>
      <c r="G67" s="181" t="s">
        <v>346</v>
      </c>
      <c r="H67" s="182" t="s">
        <v>593</v>
      </c>
      <c r="I67" s="183">
        <v>1.82</v>
      </c>
      <c r="J67" s="184">
        <v>2</v>
      </c>
      <c r="K67" s="185"/>
      <c r="L67" s="183">
        <f t="shared" ref="L67:L69" si="9">I67*J67</f>
        <v>3.64</v>
      </c>
      <c r="M67" s="186">
        <f t="shared" si="2"/>
        <v>0</v>
      </c>
      <c r="N67" s="184">
        <f t="shared" ref="N67:N69" si="10">O67/J67</f>
        <v>0</v>
      </c>
      <c r="O67" s="186">
        <f t="shared" ref="O67:O69" si="11">M67*SVS_GL_2_2</f>
        <v>0</v>
      </c>
    </row>
    <row r="68" spans="1:15" s="178" customFormat="1">
      <c r="A68" s="179" t="s">
        <v>646</v>
      </c>
      <c r="B68" s="2" t="s">
        <v>1154</v>
      </c>
      <c r="C68" s="2" t="s">
        <v>900</v>
      </c>
      <c r="D68" s="180" t="s">
        <v>903</v>
      </c>
      <c r="E68" s="181" t="s">
        <v>577</v>
      </c>
      <c r="F68" s="181" t="s">
        <v>612</v>
      </c>
      <c r="G68" s="181" t="s">
        <v>346</v>
      </c>
      <c r="H68" s="182" t="s">
        <v>593</v>
      </c>
      <c r="I68" s="183">
        <v>161</v>
      </c>
      <c r="J68" s="184">
        <v>2</v>
      </c>
      <c r="K68" s="185"/>
      <c r="L68" s="183">
        <f t="shared" si="9"/>
        <v>322</v>
      </c>
      <c r="M68" s="186">
        <f t="shared" si="2"/>
        <v>0</v>
      </c>
      <c r="N68" s="184">
        <f t="shared" si="10"/>
        <v>0</v>
      </c>
      <c r="O68" s="186">
        <f t="shared" si="11"/>
        <v>0</v>
      </c>
    </row>
    <row r="69" spans="1:15" s="178" customFormat="1">
      <c r="A69" s="179" t="s">
        <v>800</v>
      </c>
      <c r="B69" s="2" t="s">
        <v>1154</v>
      </c>
      <c r="C69" s="2" t="s">
        <v>901</v>
      </c>
      <c r="D69" s="180" t="s">
        <v>904</v>
      </c>
      <c r="E69" s="181" t="s">
        <v>577</v>
      </c>
      <c r="F69" s="181"/>
      <c r="G69" s="181" t="s">
        <v>294</v>
      </c>
      <c r="H69" s="182" t="s">
        <v>593</v>
      </c>
      <c r="I69" s="183">
        <v>25</v>
      </c>
      <c r="J69" s="184">
        <v>4</v>
      </c>
      <c r="K69" s="185"/>
      <c r="L69" s="183">
        <f t="shared" si="9"/>
        <v>100</v>
      </c>
      <c r="M69" s="186">
        <f t="shared" si="2"/>
        <v>0</v>
      </c>
      <c r="N69" s="184">
        <f t="shared" si="10"/>
        <v>0</v>
      </c>
      <c r="O69" s="186">
        <f t="shared" si="11"/>
        <v>0</v>
      </c>
    </row>
    <row r="70" spans="1:15" s="178" customFormat="1">
      <c r="A70" s="179" t="s">
        <v>648</v>
      </c>
      <c r="B70" s="2" t="s">
        <v>1155</v>
      </c>
      <c r="C70" s="2" t="s">
        <v>902</v>
      </c>
      <c r="D70" s="180" t="s">
        <v>903</v>
      </c>
      <c r="E70" s="181" t="s">
        <v>577</v>
      </c>
      <c r="F70" s="181" t="s">
        <v>612</v>
      </c>
      <c r="G70" s="181" t="s">
        <v>346</v>
      </c>
      <c r="H70" s="182" t="s">
        <v>593</v>
      </c>
      <c r="I70" s="183">
        <v>240</v>
      </c>
      <c r="J70" s="184">
        <v>2</v>
      </c>
      <c r="K70" s="185"/>
      <c r="L70" s="183">
        <f t="shared" ref="L70:L71" si="12">I70*J70</f>
        <v>480</v>
      </c>
      <c r="M70" s="186">
        <f t="shared" si="2"/>
        <v>0</v>
      </c>
      <c r="N70" s="184">
        <f t="shared" ref="N70:N71" si="13">O70/J70</f>
        <v>0</v>
      </c>
      <c r="O70" s="186">
        <f t="shared" ref="O70:O71" si="14">M70*SVS_GL_2_2</f>
        <v>0</v>
      </c>
    </row>
    <row r="71" spans="1:15" s="178" customFormat="1" ht="24">
      <c r="A71" s="179" t="s">
        <v>649</v>
      </c>
      <c r="B71" s="2" t="s">
        <v>1155</v>
      </c>
      <c r="C71" s="2" t="s">
        <v>1236</v>
      </c>
      <c r="D71" s="180" t="s">
        <v>904</v>
      </c>
      <c r="E71" s="181" t="s">
        <v>577</v>
      </c>
      <c r="F71" s="181"/>
      <c r="G71" s="181" t="s">
        <v>294</v>
      </c>
      <c r="H71" s="182" t="s">
        <v>593</v>
      </c>
      <c r="I71" s="183">
        <v>50</v>
      </c>
      <c r="J71" s="184">
        <v>4</v>
      </c>
      <c r="K71" s="185"/>
      <c r="L71" s="183">
        <f t="shared" si="12"/>
        <v>200</v>
      </c>
      <c r="M71" s="186">
        <f t="shared" si="2"/>
        <v>0</v>
      </c>
      <c r="N71" s="184">
        <f t="shared" si="13"/>
        <v>0</v>
      </c>
      <c r="O71" s="186">
        <f t="shared" si="14"/>
        <v>0</v>
      </c>
    </row>
    <row r="72" spans="1:15" s="195" customFormat="1">
      <c r="A72" s="188" t="s">
        <v>6</v>
      </c>
      <c r="B72" s="189" t="s">
        <v>82</v>
      </c>
      <c r="C72" s="189"/>
      <c r="D72" s="190"/>
      <c r="E72" s="191"/>
      <c r="F72" s="191"/>
      <c r="G72" s="190"/>
      <c r="H72" s="192"/>
      <c r="I72" s="193">
        <f>SUM(I9:I71)</f>
        <v>2312.1499999999996</v>
      </c>
      <c r="J72" s="193"/>
      <c r="K72" s="194">
        <f>IFERROR(L72/M72,0)</f>
        <v>0</v>
      </c>
      <c r="L72" s="193">
        <f>SUM(L9:L71)</f>
        <v>9646.5500000000011</v>
      </c>
      <c r="M72" s="193">
        <f>SUM(M9:M71)</f>
        <v>0</v>
      </c>
      <c r="N72" s="191"/>
      <c r="O72" s="193">
        <f>SUM(O9:O71)</f>
        <v>0</v>
      </c>
    </row>
    <row r="73" spans="1:15" s="195" customFormat="1">
      <c r="A73" s="196"/>
      <c r="B73" s="117"/>
      <c r="C73" s="117"/>
      <c r="D73" s="196"/>
      <c r="E73" s="117"/>
      <c r="F73" s="117"/>
      <c r="G73" s="196"/>
      <c r="H73" s="196"/>
      <c r="I73" s="197"/>
      <c r="J73" s="197"/>
      <c r="K73" s="117"/>
      <c r="L73" s="197"/>
      <c r="M73" s="117"/>
      <c r="N73" s="117"/>
      <c r="O73" s="117"/>
    </row>
    <row r="74" spans="1:15" s="198" customFormat="1">
      <c r="A74" s="198" t="s">
        <v>27</v>
      </c>
      <c r="D74" s="199"/>
    </row>
    <row r="75" spans="1:15" s="200" customFormat="1" ht="4.3499999999999996" customHeight="1">
      <c r="A75" s="198"/>
      <c r="D75" s="199"/>
      <c r="E75" s="198"/>
      <c r="F75" s="198"/>
      <c r="G75" s="199"/>
      <c r="H75" s="199"/>
      <c r="I75" s="198"/>
      <c r="J75" s="198"/>
      <c r="K75" s="198"/>
      <c r="L75" s="198"/>
      <c r="M75" s="198"/>
      <c r="N75" s="198"/>
      <c r="O75" s="198"/>
    </row>
    <row r="76" spans="1:15" s="198" customFormat="1">
      <c r="A76" s="201" t="s">
        <v>28</v>
      </c>
      <c r="B76" s="202" t="s">
        <v>29</v>
      </c>
      <c r="D76" s="199" t="s">
        <v>578</v>
      </c>
      <c r="E76" s="198" t="s">
        <v>32</v>
      </c>
      <c r="G76" s="199"/>
    </row>
    <row r="77" spans="1:15" s="198" customFormat="1">
      <c r="A77" s="198" t="s">
        <v>35</v>
      </c>
      <c r="B77" s="199" t="s">
        <v>36</v>
      </c>
      <c r="D77" s="201" t="s">
        <v>579</v>
      </c>
      <c r="E77" s="202" t="s">
        <v>342</v>
      </c>
      <c r="G77" s="199"/>
    </row>
    <row r="78" spans="1:15" s="198" customFormat="1">
      <c r="A78" s="198" t="s">
        <v>119</v>
      </c>
      <c r="B78" s="198" t="s">
        <v>34</v>
      </c>
      <c r="D78" s="198" t="s">
        <v>60</v>
      </c>
      <c r="E78" s="199" t="s">
        <v>580</v>
      </c>
      <c r="G78" s="199"/>
    </row>
    <row r="79" spans="1:15" s="198" customFormat="1">
      <c r="D79" s="199"/>
      <c r="G79" s="199"/>
    </row>
    <row r="80" spans="1:15" s="200" customFormat="1">
      <c r="A80" s="198" t="s">
        <v>581</v>
      </c>
      <c r="D80" s="199"/>
      <c r="E80" s="198"/>
      <c r="F80" s="198"/>
      <c r="G80" s="199"/>
      <c r="H80" s="199"/>
      <c r="I80" s="198"/>
      <c r="J80" s="198"/>
      <c r="K80" s="198"/>
      <c r="L80" s="198"/>
      <c r="M80" s="198"/>
      <c r="N80" s="198"/>
      <c r="O80" s="198"/>
    </row>
    <row r="81" spans="1:15" s="200" customFormat="1" ht="4.3499999999999996" customHeight="1">
      <c r="A81" s="198"/>
      <c r="D81" s="199"/>
      <c r="E81" s="198"/>
      <c r="F81" s="198"/>
      <c r="G81" s="199"/>
      <c r="H81" s="199"/>
      <c r="I81" s="198"/>
      <c r="J81" s="198"/>
      <c r="K81" s="198"/>
      <c r="L81" s="198"/>
      <c r="M81" s="198"/>
      <c r="N81" s="198"/>
      <c r="O81" s="198"/>
    </row>
    <row r="82" spans="1:15" s="200" customFormat="1">
      <c r="A82" s="198" t="s">
        <v>582</v>
      </c>
      <c r="B82" s="198" t="s">
        <v>4</v>
      </c>
      <c r="C82" s="198"/>
      <c r="D82" s="199"/>
      <c r="E82" s="198"/>
      <c r="F82" s="198"/>
      <c r="G82" s="199"/>
      <c r="H82" s="199"/>
      <c r="I82" s="198"/>
      <c r="J82" s="198"/>
      <c r="K82" s="198"/>
      <c r="L82" s="198"/>
      <c r="M82" s="198"/>
      <c r="N82" s="198"/>
      <c r="O82" s="198"/>
    </row>
    <row r="83" spans="1:15" s="198" customFormat="1">
      <c r="B83" s="198" t="s">
        <v>583</v>
      </c>
      <c r="D83" s="199"/>
      <c r="G83" s="199"/>
    </row>
    <row r="84" spans="1:15" s="198" customFormat="1">
      <c r="D84" s="199"/>
      <c r="G84" s="199"/>
    </row>
    <row r="85" spans="1:15" s="198" customFormat="1">
      <c r="A85" s="198" t="s">
        <v>582</v>
      </c>
      <c r="B85" s="198" t="s">
        <v>569</v>
      </c>
      <c r="D85" s="199"/>
      <c r="G85" s="199"/>
    </row>
    <row r="86" spans="1:15" s="198" customFormat="1">
      <c r="B86" s="198" t="s">
        <v>584</v>
      </c>
      <c r="D86" s="199"/>
      <c r="G86" s="199"/>
    </row>
    <row r="87" spans="1:15" s="198" customFormat="1">
      <c r="D87" s="199"/>
      <c r="G87" s="199"/>
    </row>
    <row r="88" spans="1:15" s="198" customFormat="1">
      <c r="A88" s="198" t="s">
        <v>582</v>
      </c>
      <c r="B88" s="198" t="s">
        <v>191</v>
      </c>
      <c r="D88" s="199"/>
      <c r="G88" s="199"/>
    </row>
    <row r="89" spans="1:15" s="198" customFormat="1">
      <c r="B89" s="198" t="s">
        <v>346</v>
      </c>
      <c r="C89" s="198" t="s">
        <v>585</v>
      </c>
      <c r="D89" s="199"/>
      <c r="E89" s="198" t="s">
        <v>294</v>
      </c>
      <c r="F89" s="198" t="s">
        <v>586</v>
      </c>
    </row>
    <row r="90" spans="1:15" s="198" customFormat="1">
      <c r="B90" s="198" t="s">
        <v>587</v>
      </c>
      <c r="C90" s="198" t="s">
        <v>588</v>
      </c>
      <c r="D90" s="199"/>
      <c r="E90" s="198" t="s">
        <v>609</v>
      </c>
      <c r="F90" s="198" t="s">
        <v>610</v>
      </c>
      <c r="G90" s="199"/>
    </row>
    <row r="91" spans="1:15" s="198" customFormat="1">
      <c r="D91" s="199"/>
      <c r="G91" s="199"/>
    </row>
    <row r="92" spans="1:15" s="198" customFormat="1">
      <c r="A92" s="198" t="s">
        <v>589</v>
      </c>
      <c r="B92" s="198" t="s">
        <v>590</v>
      </c>
      <c r="D92" s="199"/>
      <c r="G92" s="199"/>
    </row>
    <row r="93" spans="1:15" s="198" customFormat="1">
      <c r="B93" s="198" t="s">
        <v>591</v>
      </c>
      <c r="C93" s="198" t="s">
        <v>592</v>
      </c>
      <c r="D93" s="199"/>
      <c r="G93" s="199"/>
    </row>
    <row r="94" spans="1:15" s="198" customFormat="1">
      <c r="B94" s="198" t="s">
        <v>593</v>
      </c>
      <c r="C94" s="198" t="s">
        <v>594</v>
      </c>
      <c r="D94" s="199"/>
      <c r="G94" s="199"/>
    </row>
    <row r="95" spans="1:15" s="198" customFormat="1">
      <c r="B95" s="198" t="s">
        <v>608</v>
      </c>
      <c r="C95" s="198" t="s">
        <v>611</v>
      </c>
      <c r="D95" s="199"/>
      <c r="G95" s="199"/>
    </row>
    <row r="96" spans="1:15" s="198" customFormat="1">
      <c r="D96" s="199"/>
      <c r="G96" s="199"/>
    </row>
    <row r="97" spans="1:15" s="198" customFormat="1">
      <c r="A97" s="198" t="s">
        <v>582</v>
      </c>
      <c r="B97" s="198" t="s">
        <v>595</v>
      </c>
      <c r="D97" s="199"/>
      <c r="G97" s="199"/>
    </row>
    <row r="98" spans="1:15" s="200" customFormat="1" ht="13.5">
      <c r="A98" s="198"/>
      <c r="B98" s="198" t="s">
        <v>1305</v>
      </c>
      <c r="C98" s="198"/>
      <c r="D98" s="199"/>
      <c r="E98" s="198"/>
      <c r="F98" s="198"/>
      <c r="G98" s="199"/>
      <c r="H98" s="199"/>
      <c r="I98" s="198"/>
      <c r="J98" s="198"/>
      <c r="K98" s="198"/>
      <c r="L98" s="198"/>
      <c r="M98" s="198"/>
      <c r="N98" s="198"/>
      <c r="O98" s="198"/>
    </row>
    <row r="99" spans="1:15" s="200" customFormat="1">
      <c r="A99" s="198"/>
      <c r="B99" s="198" t="s">
        <v>596</v>
      </c>
      <c r="C99" s="198"/>
      <c r="D99" s="199"/>
      <c r="E99" s="198"/>
      <c r="F99" s="198"/>
      <c r="G99" s="199"/>
      <c r="H99" s="199"/>
      <c r="I99" s="198"/>
      <c r="J99" s="198"/>
      <c r="K99" s="198"/>
      <c r="L99" s="198"/>
      <c r="M99" s="198"/>
      <c r="N99" s="198"/>
      <c r="O99" s="198"/>
    </row>
    <row r="100" spans="1:15" s="200" customFormat="1">
      <c r="A100" s="198"/>
      <c r="B100" s="198" t="s">
        <v>597</v>
      </c>
      <c r="C100" s="198"/>
      <c r="D100" s="199"/>
      <c r="E100" s="198"/>
      <c r="F100" s="198"/>
      <c r="G100" s="199"/>
      <c r="H100" s="199"/>
      <c r="I100" s="198"/>
      <c r="J100" s="198"/>
      <c r="K100" s="198"/>
      <c r="L100" s="198"/>
      <c r="M100" s="198"/>
      <c r="N100" s="198"/>
      <c r="O100" s="198"/>
    </row>
    <row r="101" spans="1:15" s="198" customFormat="1">
      <c r="D101" s="199"/>
      <c r="G101" s="199"/>
    </row>
    <row r="102" spans="1:15" s="198" customFormat="1">
      <c r="A102" s="198" t="s">
        <v>582</v>
      </c>
      <c r="B102" s="198" t="s">
        <v>573</v>
      </c>
      <c r="D102" s="199"/>
      <c r="G102" s="199"/>
    </row>
    <row r="103" spans="1:15" s="200" customFormat="1">
      <c r="A103" s="198"/>
      <c r="B103" s="198" t="s">
        <v>598</v>
      </c>
      <c r="C103" s="198"/>
      <c r="D103" s="199"/>
      <c r="E103" s="198"/>
      <c r="F103" s="198"/>
      <c r="G103" s="199"/>
      <c r="H103" s="199"/>
      <c r="I103" s="198"/>
      <c r="J103" s="198"/>
      <c r="K103" s="198"/>
      <c r="L103" s="198"/>
      <c r="M103" s="198"/>
      <c r="N103" s="198"/>
      <c r="O103" s="198"/>
    </row>
    <row r="104" spans="1:15" s="198" customFormat="1">
      <c r="D104" s="199"/>
      <c r="G104" s="199"/>
    </row>
    <row r="105" spans="1:15" s="198" customFormat="1">
      <c r="A105" s="199" t="s">
        <v>582</v>
      </c>
      <c r="B105" s="198" t="s">
        <v>57</v>
      </c>
      <c r="D105" s="199"/>
      <c r="G105" s="199"/>
    </row>
    <row r="106" spans="1:15" s="198" customFormat="1">
      <c r="A106" s="199"/>
      <c r="B106" s="198" t="s">
        <v>599</v>
      </c>
      <c r="D106" s="199"/>
      <c r="G106" s="199"/>
    </row>
    <row r="107" spans="1:15" s="198" customFormat="1">
      <c r="A107" s="199"/>
      <c r="B107" s="203" t="s">
        <v>600</v>
      </c>
      <c r="C107" s="203"/>
      <c r="D107" s="199"/>
      <c r="G107" s="199"/>
    </row>
    <row r="108" spans="1:15" s="198" customFormat="1">
      <c r="A108" s="199"/>
      <c r="B108" s="203"/>
      <c r="C108" s="203"/>
      <c r="D108" s="199"/>
      <c r="G108" s="199"/>
    </row>
    <row r="109" spans="1:15" s="198" customFormat="1">
      <c r="A109" s="198" t="s">
        <v>582</v>
      </c>
      <c r="B109" s="198" t="s">
        <v>601</v>
      </c>
      <c r="D109" s="199"/>
      <c r="G109" s="199"/>
    </row>
    <row r="110" spans="1:15" s="200" customFormat="1" ht="13.5">
      <c r="A110" s="198"/>
      <c r="B110" s="198" t="s">
        <v>1306</v>
      </c>
      <c r="C110" s="198"/>
      <c r="D110" s="199"/>
      <c r="E110" s="198"/>
      <c r="F110" s="198"/>
      <c r="G110" s="199"/>
      <c r="H110" s="199"/>
      <c r="I110" s="198"/>
      <c r="J110" s="198"/>
      <c r="K110" s="198"/>
      <c r="L110" s="198"/>
      <c r="M110" s="198"/>
      <c r="N110" s="198"/>
      <c r="O110" s="198"/>
    </row>
    <row r="111" spans="1:15" s="200" customFormat="1">
      <c r="A111" s="198"/>
      <c r="B111" s="198" t="s">
        <v>597</v>
      </c>
      <c r="C111" s="198"/>
      <c r="D111" s="199"/>
      <c r="E111" s="198"/>
      <c r="F111" s="198"/>
      <c r="G111" s="199"/>
      <c r="H111" s="199"/>
      <c r="I111" s="198"/>
      <c r="J111" s="198"/>
      <c r="K111" s="198"/>
      <c r="L111" s="198"/>
      <c r="M111" s="198"/>
      <c r="N111" s="198"/>
      <c r="O111" s="198"/>
    </row>
    <row r="112" spans="1:15" s="200" customFormat="1">
      <c r="A112" s="198"/>
      <c r="B112" s="198"/>
      <c r="C112" s="198"/>
      <c r="D112" s="199"/>
      <c r="E112" s="198"/>
      <c r="F112" s="198"/>
      <c r="G112" s="199"/>
      <c r="H112" s="199"/>
      <c r="I112" s="198"/>
      <c r="J112" s="198"/>
      <c r="K112" s="198"/>
      <c r="L112" s="198"/>
      <c r="M112" s="198"/>
      <c r="N112" s="198"/>
      <c r="O112" s="198"/>
    </row>
    <row r="113" spans="1:7" s="198" customFormat="1">
      <c r="A113" s="199" t="s">
        <v>589</v>
      </c>
      <c r="B113" s="198" t="s">
        <v>17</v>
      </c>
      <c r="D113" s="199"/>
      <c r="G113" s="199"/>
    </row>
    <row r="114" spans="1:7" s="198" customFormat="1">
      <c r="A114" s="199"/>
      <c r="B114" s="198" t="s">
        <v>602</v>
      </c>
      <c r="D114" s="199"/>
      <c r="G114" s="199"/>
    </row>
    <row r="115" spans="1:7" s="198" customFormat="1">
      <c r="A115" s="199"/>
      <c r="D115" s="199"/>
      <c r="G115" s="199"/>
    </row>
    <row r="116" spans="1:7" s="198" customFormat="1">
      <c r="A116" s="199" t="s">
        <v>589</v>
      </c>
      <c r="B116" s="198" t="s">
        <v>603</v>
      </c>
      <c r="D116" s="199"/>
      <c r="G116" s="199"/>
    </row>
    <row r="117" spans="1:7" s="198" customFormat="1">
      <c r="A117" s="199"/>
      <c r="B117" s="198" t="s">
        <v>604</v>
      </c>
      <c r="D117" s="199"/>
      <c r="G117" s="199"/>
    </row>
    <row r="118" spans="1:7" s="198" customFormat="1">
      <c r="A118" s="199"/>
      <c r="D118" s="199"/>
      <c r="G118" s="199"/>
    </row>
    <row r="119" spans="1:7" s="198" customFormat="1">
      <c r="A119" s="199" t="s">
        <v>582</v>
      </c>
      <c r="B119" s="198" t="s">
        <v>605</v>
      </c>
      <c r="D119" s="199"/>
      <c r="G119" s="199"/>
    </row>
    <row r="120" spans="1:7" s="198" customFormat="1">
      <c r="A120" s="199"/>
      <c r="B120" s="198" t="s">
        <v>580</v>
      </c>
      <c r="D120" s="199"/>
      <c r="G120" s="199"/>
    </row>
    <row r="121" spans="1:7" s="198" customFormat="1">
      <c r="A121" s="199"/>
      <c r="D121" s="199"/>
      <c r="G121" s="199"/>
    </row>
    <row r="122" spans="1:7" s="198" customFormat="1">
      <c r="A122" s="199"/>
      <c r="D122" s="199"/>
      <c r="G122" s="199"/>
    </row>
    <row r="123" spans="1:7" s="198" customFormat="1">
      <c r="A123" s="199"/>
      <c r="D123" s="199"/>
      <c r="G123" s="199"/>
    </row>
    <row r="124" spans="1:7" s="198" customFormat="1">
      <c r="A124" s="199"/>
      <c r="D124" s="199"/>
      <c r="G124" s="199"/>
    </row>
    <row r="125" spans="1:7" s="198" customFormat="1">
      <c r="A125" s="199"/>
      <c r="D125" s="199"/>
      <c r="G125" s="199"/>
    </row>
    <row r="126" spans="1:7" s="198" customFormat="1">
      <c r="A126" s="199"/>
      <c r="D126" s="199"/>
      <c r="G126" s="199"/>
    </row>
    <row r="127" spans="1:7" s="198" customFormat="1">
      <c r="A127" s="199"/>
      <c r="D127" s="199"/>
      <c r="G127" s="199"/>
    </row>
    <row r="128" spans="1:7" s="198" customFormat="1">
      <c r="A128" s="199"/>
      <c r="D128" s="199"/>
      <c r="G128" s="199"/>
    </row>
  </sheetData>
  <sheetProtection algorithmName="SHA-512" hashValue="ZcdqTErBCkX7m/cVDIwhOQBHsGmpyKfmy5U4u8Pbt5INDfOh8g4fGZzsxeKxfSr7EOW6BxottS0stJDeqEgJyA==" saltValue="dqtn+Wc5t9TvibUWt9iWqA==" spinCount="100000" sheet="1" objects="1" scenarios="1" formatColumns="0" formatRows="0" selectLockedCells="1" autoFilter="0"/>
  <autoFilter ref="A7:O72" xr:uid="{00000000-0009-0000-0000-000012000000}"/>
  <mergeCells count="2">
    <mergeCell ref="D4:E5"/>
    <mergeCell ref="H1:K3"/>
  </mergeCells>
  <conditionalFormatting sqref="D4">
    <cfRule type="expression" dxfId="2" priority="2">
      <formula>$D$4&lt;&gt;""</formula>
    </cfRule>
  </conditionalFormatting>
  <conditionalFormatting sqref="H1:K3">
    <cfRule type="expression" dxfId="1" priority="1">
      <formula>$H$1&lt;&gt;""</formula>
    </cfRule>
  </conditionalFormatting>
  <conditionalFormatting sqref="L1:O1">
    <cfRule type="expression" dxfId="0" priority="4">
      <formula>$L$1&lt;&gt;""</formula>
    </cfRule>
  </conditionalFormatting>
  <pageMargins left="0.7" right="0.7" top="0.75" bottom="0.75" header="0.3" footer="0.3"/>
  <pageSetup paperSize="9" scale="78" fitToHeight="0" orientation="landscape" r:id="rId1"/>
  <headerFooter>
    <oddFooter>&amp;LPreisblätter&amp;C&amp;A&amp;R&amp;P -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M840"/>
  <sheetViews>
    <sheetView zoomScaleNormal="100" workbookViewId="0">
      <pane ySplit="7" topLeftCell="A8" activePane="bottomLeft" state="frozen"/>
      <selection pane="bottomLeft" activeCell="L21" sqref="L21"/>
    </sheetView>
  </sheetViews>
  <sheetFormatPr baseColWidth="10" defaultColWidth="11.42578125" defaultRowHeight="12"/>
  <cols>
    <col min="1" max="1" width="6.5703125" style="5" customWidth="1"/>
    <col min="2" max="2" width="12.28515625" style="5" customWidth="1"/>
    <col min="3" max="3" width="18.42578125" style="1" customWidth="1"/>
    <col min="4" max="4" width="7.85546875" style="1" bestFit="1" customWidth="1"/>
    <col min="5" max="5" width="6.42578125" style="1" customWidth="1"/>
    <col min="6" max="6" width="6" style="1" customWidth="1"/>
    <col min="7" max="7" width="9.140625" style="1" bestFit="1" customWidth="1"/>
    <col min="8" max="8" width="10.7109375" style="103" customWidth="1"/>
    <col min="9" max="9" width="7.85546875" style="1" customWidth="1"/>
    <col min="10" max="10" width="11.5703125" style="1" customWidth="1"/>
    <col min="11" max="11" width="8.85546875" style="1" customWidth="1"/>
    <col min="12" max="12" width="9.7109375" style="1" customWidth="1"/>
    <col min="13" max="13" width="9.5703125" style="102" customWidth="1"/>
    <col min="14" max="16384" width="11.42578125" style="1"/>
  </cols>
  <sheetData>
    <row r="1" spans="1:13" ht="15">
      <c r="A1" s="11" t="s">
        <v>18</v>
      </c>
      <c r="B1" s="12" t="s">
        <v>974</v>
      </c>
      <c r="C1" s="13"/>
      <c r="D1" s="14" t="s">
        <v>19</v>
      </c>
      <c r="E1" s="15"/>
      <c r="F1" s="15" t="s">
        <v>7</v>
      </c>
      <c r="G1" s="16"/>
      <c r="H1" s="17"/>
      <c r="I1" s="18"/>
      <c r="J1" s="19"/>
      <c r="K1" s="20"/>
      <c r="L1" s="21"/>
      <c r="M1" s="22"/>
    </row>
    <row r="2" spans="1:13" ht="12.75" customHeight="1">
      <c r="A2" s="23" t="s">
        <v>20</v>
      </c>
      <c r="B2" s="24" t="str">
        <f>KUNDE</f>
        <v>Zoo Leipzig GmbH</v>
      </c>
      <c r="C2" s="25"/>
      <c r="D2" s="26" t="s">
        <v>21</v>
      </c>
      <c r="E2" s="27"/>
      <c r="F2" s="904">
        <f>DATUM</f>
        <v>46304</v>
      </c>
      <c r="G2" s="905"/>
      <c r="H2" s="29"/>
      <c r="I2" s="30"/>
      <c r="J2" s="31" t="s">
        <v>937</v>
      </c>
      <c r="K2" s="32"/>
      <c r="L2" s="33"/>
      <c r="M2" s="34">
        <f>L14</f>
        <v>0</v>
      </c>
    </row>
    <row r="3" spans="1:13">
      <c r="A3" s="35"/>
      <c r="B3" s="36" t="s">
        <v>971</v>
      </c>
      <c r="C3" s="37"/>
      <c r="D3" s="29"/>
      <c r="E3" s="38"/>
      <c r="F3" s="39"/>
      <c r="G3" s="38"/>
      <c r="H3" s="40"/>
      <c r="I3" s="37"/>
      <c r="J3" s="41"/>
      <c r="K3" s="31"/>
      <c r="L3" s="17"/>
      <c r="M3" s="42"/>
    </row>
    <row r="4" spans="1:13">
      <c r="A4" s="35"/>
      <c r="B4" s="43"/>
      <c r="C4" s="37"/>
      <c r="D4" s="44"/>
      <c r="E4" s="45"/>
      <c r="F4" s="45"/>
      <c r="G4" s="45"/>
      <c r="H4" s="46"/>
      <c r="I4" s="47"/>
      <c r="J4" s="41"/>
      <c r="K4" s="31"/>
      <c r="L4" s="17"/>
      <c r="M4" s="42"/>
    </row>
    <row r="5" spans="1:13" ht="13.5">
      <c r="A5" s="48" t="s">
        <v>972</v>
      </c>
      <c r="B5" s="49"/>
      <c r="C5" s="50"/>
      <c r="D5" s="50"/>
      <c r="E5" s="50"/>
      <c r="F5" s="50"/>
      <c r="G5" s="50"/>
      <c r="H5" s="50"/>
      <c r="I5" s="50"/>
      <c r="J5" s="50"/>
      <c r="K5" s="51"/>
      <c r="L5" s="51"/>
      <c r="M5" s="52"/>
    </row>
    <row r="6" spans="1:13" ht="13.5">
      <c r="A6" s="53" t="s">
        <v>973</v>
      </c>
      <c r="B6" s="54"/>
      <c r="H6" s="1"/>
      <c r="K6" s="55"/>
      <c r="L6" s="55"/>
      <c r="M6" s="56"/>
    </row>
    <row r="7" spans="1:13" s="54" customFormat="1">
      <c r="A7" s="57" t="s">
        <v>1</v>
      </c>
      <c r="B7" s="57" t="s">
        <v>929</v>
      </c>
      <c r="C7" s="58"/>
      <c r="D7" s="58"/>
      <c r="E7" s="58"/>
      <c r="F7" s="58"/>
      <c r="G7" s="58"/>
      <c r="H7" s="59"/>
      <c r="I7" s="60" t="s">
        <v>936</v>
      </c>
      <c r="J7" s="12"/>
      <c r="K7" s="61"/>
      <c r="L7" s="62" t="s">
        <v>940</v>
      </c>
      <c r="M7" s="63" t="s">
        <v>70</v>
      </c>
    </row>
    <row r="8" spans="1:13" s="36" customFormat="1" ht="13.15" customHeight="1">
      <c r="A8" s="64">
        <v>1</v>
      </c>
      <c r="B8" s="65" t="s">
        <v>946</v>
      </c>
      <c r="C8" s="3"/>
      <c r="D8" s="3"/>
      <c r="E8" s="66"/>
      <c r="F8" s="67"/>
      <c r="G8" s="68"/>
      <c r="H8" s="68"/>
      <c r="I8" s="65" t="s">
        <v>942</v>
      </c>
      <c r="J8" s="69"/>
      <c r="K8" s="70"/>
      <c r="L8" s="71"/>
      <c r="M8" s="72" t="s">
        <v>943</v>
      </c>
    </row>
    <row r="9" spans="1:13" s="81" customFormat="1">
      <c r="A9" s="64">
        <v>2</v>
      </c>
      <c r="B9" s="73" t="s">
        <v>947</v>
      </c>
      <c r="C9" s="74"/>
      <c r="D9" s="74"/>
      <c r="E9" s="75"/>
      <c r="F9" s="76"/>
      <c r="G9" s="77"/>
      <c r="H9" s="77"/>
      <c r="I9" s="73" t="s">
        <v>948</v>
      </c>
      <c r="J9" s="78"/>
      <c r="K9" s="79"/>
      <c r="L9" s="71"/>
      <c r="M9" s="80" t="s">
        <v>943</v>
      </c>
    </row>
    <row r="10" spans="1:13" s="81" customFormat="1">
      <c r="A10" s="64">
        <v>3</v>
      </c>
      <c r="B10" s="73" t="s">
        <v>947</v>
      </c>
      <c r="C10" s="74"/>
      <c r="D10" s="74"/>
      <c r="E10" s="75"/>
      <c r="F10" s="76"/>
      <c r="G10" s="77"/>
      <c r="H10" s="77"/>
      <c r="I10" s="73" t="s">
        <v>949</v>
      </c>
      <c r="J10" s="78"/>
      <c r="K10" s="79"/>
      <c r="L10" s="71"/>
      <c r="M10" s="80" t="s">
        <v>943</v>
      </c>
    </row>
    <row r="11" spans="1:13" s="81" customFormat="1">
      <c r="A11" s="64">
        <v>4</v>
      </c>
      <c r="B11" s="73" t="s">
        <v>947</v>
      </c>
      <c r="C11" s="74"/>
      <c r="D11" s="74"/>
      <c r="E11" s="75"/>
      <c r="F11" s="76"/>
      <c r="G11" s="77"/>
      <c r="H11" s="77"/>
      <c r="I11" s="73" t="s">
        <v>950</v>
      </c>
      <c r="J11" s="78"/>
      <c r="K11" s="79"/>
      <c r="L11" s="71"/>
      <c r="M11" s="80" t="s">
        <v>943</v>
      </c>
    </row>
    <row r="12" spans="1:13" s="81" customFormat="1">
      <c r="A12" s="64">
        <v>5</v>
      </c>
      <c r="B12" s="73" t="s">
        <v>947</v>
      </c>
      <c r="C12" s="74"/>
      <c r="D12" s="74"/>
      <c r="E12" s="75"/>
      <c r="F12" s="76"/>
      <c r="G12" s="77"/>
      <c r="H12" s="77"/>
      <c r="I12" s="73" t="s">
        <v>951</v>
      </c>
      <c r="J12" s="78"/>
      <c r="K12" s="79"/>
      <c r="L12" s="71"/>
      <c r="M12" s="80" t="s">
        <v>943</v>
      </c>
    </row>
    <row r="13" spans="1:13" s="92" customFormat="1" ht="13.15" customHeight="1">
      <c r="A13" s="82" t="s">
        <v>72</v>
      </c>
      <c r="B13" s="83" t="s">
        <v>952</v>
      </c>
      <c r="C13" s="84"/>
      <c r="D13" s="84"/>
      <c r="E13" s="85"/>
      <c r="F13" s="86"/>
      <c r="G13" s="87"/>
      <c r="H13" s="87"/>
      <c r="I13" s="83"/>
      <c r="J13" s="88"/>
      <c r="K13" s="89"/>
      <c r="L13" s="90">
        <f>SUM(L8:L12)</f>
        <v>0</v>
      </c>
      <c r="M13" s="91" t="s">
        <v>953</v>
      </c>
    </row>
    <row r="14" spans="1:13" s="92" customFormat="1" ht="13.15" customHeight="1">
      <c r="A14" s="93" t="s">
        <v>6</v>
      </c>
      <c r="B14" s="94" t="s">
        <v>968</v>
      </c>
      <c r="C14" s="95"/>
      <c r="D14" s="95"/>
      <c r="E14" s="95"/>
      <c r="F14" s="95"/>
      <c r="G14" s="95"/>
      <c r="H14" s="96"/>
      <c r="I14" s="97"/>
      <c r="J14" s="95"/>
      <c r="K14" s="98"/>
      <c r="L14" s="99">
        <f>SUM(L13)</f>
        <v>0</v>
      </c>
      <c r="M14" s="99" t="s">
        <v>953</v>
      </c>
    </row>
    <row r="15" spans="1:13">
      <c r="A15" s="100"/>
      <c r="E15" s="5"/>
      <c r="F15" s="101"/>
      <c r="G15" s="102"/>
      <c r="I15" s="101"/>
      <c r="J15" s="102"/>
      <c r="K15" s="102"/>
      <c r="L15" s="104"/>
    </row>
    <row r="16" spans="1:13">
      <c r="A16" s="100"/>
      <c r="E16" s="5"/>
      <c r="F16" s="101"/>
      <c r="G16" s="102"/>
      <c r="I16" s="101"/>
      <c r="J16" s="102"/>
      <c r="K16" s="102"/>
      <c r="L16" s="104"/>
    </row>
    <row r="17" spans="1:12">
      <c r="A17" s="100"/>
      <c r="E17" s="5"/>
      <c r="F17" s="101"/>
      <c r="G17" s="102"/>
      <c r="I17" s="101"/>
      <c r="J17" s="102"/>
      <c r="K17" s="102"/>
      <c r="L17" s="104"/>
    </row>
    <row r="18" spans="1:12">
      <c r="A18" s="100"/>
      <c r="E18" s="5"/>
      <c r="F18" s="101"/>
      <c r="G18" s="102"/>
      <c r="I18" s="101"/>
      <c r="J18" s="102"/>
      <c r="K18" s="102"/>
      <c r="L18" s="104"/>
    </row>
    <row r="19" spans="1:12">
      <c r="A19" s="100"/>
      <c r="E19" s="5"/>
      <c r="F19" s="101"/>
      <c r="G19" s="102"/>
      <c r="I19" s="101"/>
      <c r="J19" s="102"/>
      <c r="K19" s="102"/>
      <c r="L19" s="104"/>
    </row>
    <row r="20" spans="1:12">
      <c r="A20" s="100"/>
      <c r="E20" s="5"/>
      <c r="F20" s="101"/>
      <c r="G20" s="102"/>
      <c r="I20" s="101"/>
      <c r="J20" s="102"/>
      <c r="K20" s="102"/>
      <c r="L20" s="104"/>
    </row>
    <row r="21" spans="1:12">
      <c r="A21" s="100"/>
      <c r="E21" s="5"/>
      <c r="F21" s="101"/>
      <c r="G21" s="102"/>
      <c r="I21" s="101"/>
      <c r="J21" s="102"/>
      <c r="K21" s="102"/>
      <c r="L21" s="104"/>
    </row>
    <row r="22" spans="1:12">
      <c r="A22" s="100"/>
      <c r="E22" s="5"/>
      <c r="F22" s="101"/>
      <c r="G22" s="102"/>
      <c r="I22" s="101"/>
      <c r="J22" s="102"/>
      <c r="K22" s="102"/>
      <c r="L22" s="104"/>
    </row>
    <row r="23" spans="1:12">
      <c r="A23" s="100"/>
      <c r="E23" s="5"/>
      <c r="F23" s="101"/>
      <c r="G23" s="102"/>
      <c r="I23" s="101"/>
      <c r="J23" s="102"/>
      <c r="K23" s="102"/>
      <c r="L23" s="104"/>
    </row>
    <row r="24" spans="1:12">
      <c r="A24" s="100"/>
      <c r="E24" s="5"/>
      <c r="F24" s="101"/>
      <c r="G24" s="102"/>
      <c r="I24" s="101"/>
      <c r="J24" s="102"/>
      <c r="K24" s="102"/>
      <c r="L24" s="104"/>
    </row>
    <row r="25" spans="1:12">
      <c r="A25" s="100"/>
      <c r="E25" s="5"/>
      <c r="F25" s="101"/>
      <c r="G25" s="102"/>
      <c r="I25" s="101"/>
      <c r="J25" s="102"/>
      <c r="K25" s="102"/>
      <c r="L25" s="104"/>
    </row>
    <row r="26" spans="1:12">
      <c r="A26" s="100"/>
      <c r="E26" s="5"/>
      <c r="F26" s="101"/>
      <c r="G26" s="102"/>
      <c r="I26" s="101"/>
      <c r="J26" s="102"/>
      <c r="K26" s="102"/>
      <c r="L26" s="104"/>
    </row>
    <row r="27" spans="1:12">
      <c r="A27" s="100"/>
      <c r="E27" s="5"/>
      <c r="F27" s="101"/>
      <c r="G27" s="102"/>
      <c r="I27" s="101"/>
      <c r="J27" s="102"/>
      <c r="K27" s="102"/>
      <c r="L27" s="104"/>
    </row>
    <row r="28" spans="1:12">
      <c r="A28" s="100"/>
      <c r="E28" s="5"/>
      <c r="F28" s="101"/>
      <c r="G28" s="102"/>
      <c r="I28" s="101"/>
      <c r="J28" s="102"/>
      <c r="K28" s="102"/>
      <c r="L28" s="104"/>
    </row>
    <row r="29" spans="1:12" s="102" customFormat="1">
      <c r="A29" s="100"/>
      <c r="B29" s="5"/>
      <c r="C29" s="1"/>
      <c r="D29" s="1"/>
      <c r="E29" s="5"/>
      <c r="F29" s="101"/>
      <c r="H29" s="103"/>
      <c r="I29" s="101"/>
      <c r="L29" s="104"/>
    </row>
    <row r="30" spans="1:12" s="102" customFormat="1">
      <c r="A30" s="100"/>
      <c r="B30" s="5"/>
      <c r="C30" s="1"/>
      <c r="D30" s="1"/>
      <c r="E30" s="5"/>
      <c r="F30" s="101"/>
      <c r="H30" s="103"/>
      <c r="I30" s="101"/>
      <c r="L30" s="104"/>
    </row>
    <row r="31" spans="1:12" s="102" customFormat="1">
      <c r="A31" s="100"/>
      <c r="B31" s="5"/>
      <c r="C31" s="1"/>
      <c r="D31" s="1"/>
      <c r="E31" s="5"/>
      <c r="F31" s="101"/>
      <c r="H31" s="103"/>
      <c r="I31" s="101"/>
      <c r="L31" s="104"/>
    </row>
    <row r="32" spans="1:12" s="102" customFormat="1">
      <c r="A32" s="100"/>
      <c r="B32" s="5"/>
      <c r="C32" s="1"/>
      <c r="D32" s="1"/>
      <c r="E32" s="5"/>
      <c r="F32" s="101"/>
      <c r="H32" s="103"/>
      <c r="I32" s="101"/>
      <c r="L32" s="104"/>
    </row>
    <row r="33" spans="1:12" s="102" customFormat="1">
      <c r="A33" s="100"/>
      <c r="B33" s="5"/>
      <c r="C33" s="1"/>
      <c r="D33" s="1"/>
      <c r="E33" s="5"/>
      <c r="F33" s="101"/>
      <c r="H33" s="103"/>
      <c r="I33" s="101"/>
      <c r="L33" s="104"/>
    </row>
    <row r="34" spans="1:12" s="102" customFormat="1">
      <c r="A34" s="100"/>
      <c r="B34" s="5"/>
      <c r="C34" s="1"/>
      <c r="D34" s="1"/>
      <c r="E34" s="5"/>
      <c r="F34" s="101"/>
      <c r="H34" s="103"/>
      <c r="I34" s="101"/>
      <c r="L34" s="104"/>
    </row>
    <row r="35" spans="1:12" s="102" customFormat="1">
      <c r="A35" s="100"/>
      <c r="B35" s="5"/>
      <c r="C35" s="1"/>
      <c r="D35" s="1"/>
      <c r="E35" s="5"/>
      <c r="F35" s="101"/>
      <c r="H35" s="103"/>
      <c r="I35" s="101"/>
      <c r="L35" s="104"/>
    </row>
    <row r="36" spans="1:12" s="102" customFormat="1">
      <c r="A36" s="100"/>
      <c r="B36" s="5"/>
      <c r="C36" s="1"/>
      <c r="D36" s="1"/>
      <c r="E36" s="5"/>
      <c r="F36" s="101"/>
      <c r="H36" s="103"/>
      <c r="I36" s="101"/>
      <c r="L36" s="104"/>
    </row>
    <row r="37" spans="1:12" s="102" customFormat="1">
      <c r="A37" s="100"/>
      <c r="B37" s="5"/>
      <c r="C37" s="1"/>
      <c r="D37" s="1"/>
      <c r="E37" s="5"/>
      <c r="F37" s="101"/>
      <c r="H37" s="103"/>
      <c r="I37" s="101"/>
      <c r="L37" s="104"/>
    </row>
    <row r="38" spans="1:12" s="102" customFormat="1">
      <c r="A38" s="100"/>
      <c r="B38" s="5"/>
      <c r="C38" s="1"/>
      <c r="D38" s="1"/>
      <c r="E38" s="5"/>
      <c r="F38" s="101"/>
      <c r="H38" s="103"/>
      <c r="I38" s="101"/>
      <c r="L38" s="104"/>
    </row>
    <row r="39" spans="1:12" s="102" customFormat="1">
      <c r="A39" s="100"/>
      <c r="B39" s="5"/>
      <c r="C39" s="1"/>
      <c r="D39" s="1"/>
      <c r="E39" s="5"/>
      <c r="F39" s="101"/>
      <c r="H39" s="103"/>
      <c r="I39" s="101"/>
      <c r="L39" s="104"/>
    </row>
    <row r="40" spans="1:12" s="102" customFormat="1">
      <c r="A40" s="100"/>
      <c r="B40" s="5"/>
      <c r="C40" s="1"/>
      <c r="D40" s="1"/>
      <c r="E40" s="5"/>
      <c r="F40" s="101"/>
      <c r="H40" s="103"/>
      <c r="I40" s="101"/>
      <c r="L40" s="104"/>
    </row>
    <row r="41" spans="1:12" s="102" customFormat="1">
      <c r="A41" s="100"/>
      <c r="B41" s="5"/>
      <c r="C41" s="1"/>
      <c r="D41" s="1"/>
      <c r="E41" s="5"/>
      <c r="F41" s="101"/>
      <c r="H41" s="103"/>
      <c r="I41" s="101"/>
      <c r="L41" s="104"/>
    </row>
    <row r="42" spans="1:12" s="102" customFormat="1">
      <c r="A42" s="100"/>
      <c r="B42" s="5"/>
      <c r="C42" s="1"/>
      <c r="D42" s="1"/>
      <c r="E42" s="5"/>
      <c r="F42" s="101"/>
      <c r="H42" s="103"/>
      <c r="I42" s="101"/>
      <c r="L42" s="104"/>
    </row>
    <row r="43" spans="1:12" s="102" customFormat="1">
      <c r="A43" s="100"/>
      <c r="B43" s="5"/>
      <c r="C43" s="1"/>
      <c r="D43" s="1"/>
      <c r="E43" s="5"/>
      <c r="F43" s="101"/>
      <c r="H43" s="103"/>
      <c r="I43" s="101"/>
      <c r="L43" s="104"/>
    </row>
    <row r="44" spans="1:12" s="102" customFormat="1">
      <c r="A44" s="100"/>
      <c r="B44" s="5"/>
      <c r="C44" s="1"/>
      <c r="D44" s="1"/>
      <c r="E44" s="5"/>
      <c r="F44" s="101"/>
      <c r="H44" s="103"/>
      <c r="I44" s="101"/>
      <c r="L44" s="104"/>
    </row>
    <row r="45" spans="1:12" s="102" customFormat="1">
      <c r="A45" s="100"/>
      <c r="B45" s="5"/>
      <c r="C45" s="1"/>
      <c r="D45" s="1"/>
      <c r="E45" s="5"/>
      <c r="F45" s="101"/>
      <c r="H45" s="103"/>
      <c r="I45" s="101"/>
      <c r="L45" s="104"/>
    </row>
    <row r="46" spans="1:12" s="102" customFormat="1">
      <c r="A46" s="100"/>
      <c r="B46" s="5"/>
      <c r="C46" s="1"/>
      <c r="D46" s="1"/>
      <c r="E46" s="5"/>
      <c r="F46" s="101"/>
      <c r="H46" s="103"/>
      <c r="I46" s="101"/>
      <c r="L46" s="104"/>
    </row>
    <row r="47" spans="1:12" s="102" customFormat="1">
      <c r="A47" s="100"/>
      <c r="B47" s="5"/>
      <c r="C47" s="1"/>
      <c r="D47" s="1"/>
      <c r="E47" s="5"/>
      <c r="F47" s="101"/>
      <c r="H47" s="103"/>
      <c r="I47" s="101"/>
      <c r="L47" s="104"/>
    </row>
    <row r="48" spans="1:12" s="102" customFormat="1">
      <c r="A48" s="100"/>
      <c r="B48" s="5"/>
      <c r="C48" s="1"/>
      <c r="D48" s="1"/>
      <c r="E48" s="5"/>
      <c r="F48" s="101"/>
      <c r="H48" s="103"/>
      <c r="I48" s="101"/>
      <c r="L48" s="104"/>
    </row>
    <row r="49" spans="1:12" s="102" customFormat="1">
      <c r="A49" s="100"/>
      <c r="B49" s="5"/>
      <c r="C49" s="1"/>
      <c r="D49" s="1"/>
      <c r="E49" s="5"/>
      <c r="F49" s="101"/>
      <c r="H49" s="103"/>
      <c r="I49" s="101"/>
      <c r="L49" s="104"/>
    </row>
    <row r="50" spans="1:12" s="102" customFormat="1">
      <c r="A50" s="100"/>
      <c r="B50" s="5"/>
      <c r="C50" s="1"/>
      <c r="D50" s="1"/>
      <c r="E50" s="5"/>
      <c r="F50" s="101"/>
      <c r="H50" s="103"/>
      <c r="I50" s="101"/>
      <c r="L50" s="104"/>
    </row>
    <row r="51" spans="1:12" s="102" customFormat="1">
      <c r="A51" s="100"/>
      <c r="B51" s="5"/>
      <c r="C51" s="1"/>
      <c r="D51" s="1"/>
      <c r="E51" s="5"/>
      <c r="F51" s="101"/>
      <c r="H51" s="103"/>
      <c r="I51" s="101"/>
      <c r="L51" s="104"/>
    </row>
    <row r="52" spans="1:12" s="102" customFormat="1">
      <c r="A52" s="100"/>
      <c r="B52" s="5"/>
      <c r="C52" s="1"/>
      <c r="D52" s="1"/>
      <c r="E52" s="5"/>
      <c r="F52" s="101"/>
      <c r="H52" s="103"/>
      <c r="I52" s="101"/>
      <c r="L52" s="104"/>
    </row>
    <row r="53" spans="1:12" s="102" customFormat="1">
      <c r="A53" s="100"/>
      <c r="B53" s="5"/>
      <c r="C53" s="1"/>
      <c r="D53" s="1"/>
      <c r="E53" s="5"/>
      <c r="F53" s="101"/>
      <c r="H53" s="103"/>
      <c r="I53" s="101"/>
      <c r="L53" s="104"/>
    </row>
    <row r="54" spans="1:12" s="102" customFormat="1">
      <c r="A54" s="100"/>
      <c r="B54" s="5"/>
      <c r="C54" s="1"/>
      <c r="D54" s="1"/>
      <c r="E54" s="5"/>
      <c r="F54" s="101"/>
      <c r="H54" s="103"/>
      <c r="I54" s="101"/>
      <c r="L54" s="104"/>
    </row>
    <row r="55" spans="1:12" s="102" customFormat="1">
      <c r="A55" s="100"/>
      <c r="B55" s="5"/>
      <c r="C55" s="1"/>
      <c r="D55" s="1"/>
      <c r="E55" s="5"/>
      <c r="F55" s="101"/>
      <c r="H55" s="103"/>
      <c r="I55" s="101"/>
      <c r="L55" s="104"/>
    </row>
    <row r="56" spans="1:12" s="102" customFormat="1">
      <c r="A56" s="100"/>
      <c r="B56" s="5"/>
      <c r="C56" s="1"/>
      <c r="D56" s="1"/>
      <c r="E56" s="5"/>
      <c r="F56" s="101"/>
      <c r="H56" s="103"/>
      <c r="I56" s="101"/>
      <c r="L56" s="104"/>
    </row>
    <row r="57" spans="1:12" s="102" customFormat="1">
      <c r="A57" s="100"/>
      <c r="B57" s="5"/>
      <c r="C57" s="1"/>
      <c r="D57" s="1"/>
      <c r="E57" s="5"/>
      <c r="F57" s="101"/>
      <c r="H57" s="103"/>
      <c r="I57" s="101"/>
      <c r="L57" s="104"/>
    </row>
    <row r="58" spans="1:12" s="102" customFormat="1">
      <c r="A58" s="100"/>
      <c r="B58" s="5"/>
      <c r="C58" s="1"/>
      <c r="D58" s="1"/>
      <c r="E58" s="5"/>
      <c r="F58" s="101"/>
      <c r="H58" s="103"/>
      <c r="I58" s="101"/>
      <c r="L58" s="104"/>
    </row>
    <row r="59" spans="1:12" s="102" customFormat="1">
      <c r="A59" s="100"/>
      <c r="B59" s="5"/>
      <c r="C59" s="1"/>
      <c r="D59" s="1"/>
      <c r="E59" s="5"/>
      <c r="F59" s="101"/>
      <c r="H59" s="103"/>
      <c r="I59" s="101"/>
      <c r="L59" s="104"/>
    </row>
    <row r="60" spans="1:12" s="102" customFormat="1">
      <c r="A60" s="100"/>
      <c r="B60" s="5"/>
      <c r="C60" s="1"/>
      <c r="D60" s="1"/>
      <c r="E60" s="5"/>
      <c r="F60" s="101"/>
      <c r="H60" s="103"/>
      <c r="I60" s="101"/>
      <c r="L60" s="104"/>
    </row>
    <row r="61" spans="1:12" s="102" customFormat="1">
      <c r="A61" s="100"/>
      <c r="B61" s="5"/>
      <c r="C61" s="1"/>
      <c r="D61" s="1"/>
      <c r="E61" s="5"/>
      <c r="F61" s="101"/>
      <c r="H61" s="103"/>
      <c r="I61" s="101"/>
      <c r="L61" s="104"/>
    </row>
    <row r="62" spans="1:12" s="102" customFormat="1">
      <c r="A62" s="100"/>
      <c r="B62" s="5"/>
      <c r="C62" s="1"/>
      <c r="D62" s="1"/>
      <c r="E62" s="5"/>
      <c r="F62" s="101"/>
      <c r="H62" s="103"/>
      <c r="I62" s="101"/>
      <c r="L62" s="104"/>
    </row>
    <row r="63" spans="1:12" s="102" customFormat="1">
      <c r="A63" s="100"/>
      <c r="B63" s="5"/>
      <c r="C63" s="1"/>
      <c r="D63" s="1"/>
      <c r="E63" s="5"/>
      <c r="F63" s="101"/>
      <c r="H63" s="103"/>
      <c r="I63" s="101"/>
      <c r="L63" s="104"/>
    </row>
    <row r="64" spans="1:12" s="102" customFormat="1">
      <c r="A64" s="100"/>
      <c r="B64" s="5"/>
      <c r="C64" s="1"/>
      <c r="D64" s="1"/>
      <c r="E64" s="5"/>
      <c r="F64" s="101"/>
      <c r="H64" s="103"/>
      <c r="I64" s="101"/>
      <c r="L64" s="104"/>
    </row>
    <row r="65" spans="1:12" s="102" customFormat="1">
      <c r="A65" s="100"/>
      <c r="B65" s="5"/>
      <c r="C65" s="1"/>
      <c r="D65" s="1"/>
      <c r="E65" s="5"/>
      <c r="F65" s="101"/>
      <c r="H65" s="103"/>
      <c r="I65" s="101"/>
      <c r="L65" s="104"/>
    </row>
    <row r="66" spans="1:12" s="102" customFormat="1">
      <c r="A66" s="100"/>
      <c r="B66" s="5"/>
      <c r="C66" s="1"/>
      <c r="D66" s="1"/>
      <c r="E66" s="5"/>
      <c r="F66" s="101"/>
      <c r="H66" s="103"/>
      <c r="I66" s="101"/>
      <c r="L66" s="104"/>
    </row>
    <row r="67" spans="1:12" s="102" customFormat="1">
      <c r="A67" s="100"/>
      <c r="B67" s="5"/>
      <c r="C67" s="1"/>
      <c r="D67" s="1"/>
      <c r="E67" s="5"/>
      <c r="F67" s="101"/>
      <c r="H67" s="103"/>
      <c r="I67" s="101"/>
      <c r="L67" s="104"/>
    </row>
    <row r="68" spans="1:12" s="102" customFormat="1">
      <c r="A68" s="100"/>
      <c r="B68" s="5"/>
      <c r="C68" s="1"/>
      <c r="D68" s="1"/>
      <c r="E68" s="5"/>
      <c r="F68" s="101"/>
      <c r="H68" s="103"/>
      <c r="I68" s="101"/>
      <c r="L68" s="104"/>
    </row>
    <row r="69" spans="1:12" s="102" customFormat="1">
      <c r="A69" s="100"/>
      <c r="B69" s="5"/>
      <c r="C69" s="1"/>
      <c r="D69" s="1"/>
      <c r="E69" s="5"/>
      <c r="F69" s="101"/>
      <c r="H69" s="103"/>
      <c r="I69" s="101"/>
      <c r="L69" s="104"/>
    </row>
    <row r="70" spans="1:12" s="102" customFormat="1">
      <c r="A70" s="100"/>
      <c r="B70" s="5"/>
      <c r="C70" s="1"/>
      <c r="D70" s="1"/>
      <c r="E70" s="5"/>
      <c r="F70" s="101"/>
      <c r="H70" s="103"/>
      <c r="I70" s="101"/>
      <c r="L70" s="104"/>
    </row>
    <row r="71" spans="1:12" s="102" customFormat="1">
      <c r="A71" s="100"/>
      <c r="B71" s="5"/>
      <c r="C71" s="1"/>
      <c r="D71" s="1"/>
      <c r="E71" s="5"/>
      <c r="F71" s="101"/>
      <c r="H71" s="103"/>
      <c r="I71" s="101"/>
      <c r="L71" s="104"/>
    </row>
    <row r="72" spans="1:12" s="102" customFormat="1">
      <c r="A72" s="100"/>
      <c r="B72" s="5"/>
      <c r="C72" s="1"/>
      <c r="D72" s="1"/>
      <c r="E72" s="5"/>
      <c r="F72" s="101"/>
      <c r="H72" s="103"/>
      <c r="I72" s="101"/>
      <c r="L72" s="104"/>
    </row>
    <row r="73" spans="1:12" s="102" customFormat="1">
      <c r="A73" s="100"/>
      <c r="B73" s="5"/>
      <c r="C73" s="1"/>
      <c r="D73" s="1"/>
      <c r="E73" s="5"/>
      <c r="F73" s="101"/>
      <c r="H73" s="103"/>
      <c r="I73" s="101"/>
      <c r="L73" s="104"/>
    </row>
    <row r="74" spans="1:12" s="102" customFormat="1">
      <c r="A74" s="100"/>
      <c r="B74" s="5"/>
      <c r="C74" s="1"/>
      <c r="D74" s="1"/>
      <c r="E74" s="5"/>
      <c r="F74" s="101"/>
      <c r="H74" s="103"/>
      <c r="I74" s="101"/>
      <c r="L74" s="104"/>
    </row>
    <row r="75" spans="1:12" s="102" customFormat="1">
      <c r="A75" s="100"/>
      <c r="B75" s="5"/>
      <c r="C75" s="1"/>
      <c r="D75" s="1"/>
      <c r="E75" s="5"/>
      <c r="F75" s="101"/>
      <c r="H75" s="103"/>
      <c r="I75" s="101"/>
      <c r="L75" s="104"/>
    </row>
    <row r="76" spans="1:12" s="102" customFormat="1">
      <c r="A76" s="100"/>
      <c r="B76" s="5"/>
      <c r="C76" s="1"/>
      <c r="D76" s="1"/>
      <c r="E76" s="5"/>
      <c r="F76" s="101"/>
      <c r="H76" s="103"/>
      <c r="I76" s="101"/>
      <c r="L76" s="104"/>
    </row>
    <row r="77" spans="1:12" s="102" customFormat="1">
      <c r="A77" s="100"/>
      <c r="B77" s="5"/>
      <c r="C77" s="1"/>
      <c r="D77" s="1"/>
      <c r="E77" s="5"/>
      <c r="F77" s="101"/>
      <c r="H77" s="103"/>
      <c r="I77" s="101"/>
      <c r="L77" s="104"/>
    </row>
    <row r="78" spans="1:12" s="102" customFormat="1">
      <c r="A78" s="100"/>
      <c r="B78" s="5"/>
      <c r="C78" s="1"/>
      <c r="D78" s="1"/>
      <c r="E78" s="5"/>
      <c r="F78" s="101"/>
      <c r="H78" s="103"/>
      <c r="I78" s="101"/>
      <c r="L78" s="104"/>
    </row>
    <row r="79" spans="1:12" s="102" customFormat="1">
      <c r="A79" s="100"/>
      <c r="B79" s="5"/>
      <c r="C79" s="1"/>
      <c r="D79" s="1"/>
      <c r="E79" s="5"/>
      <c r="F79" s="101"/>
      <c r="H79" s="103"/>
      <c r="I79" s="101"/>
      <c r="L79" s="104"/>
    </row>
    <row r="80" spans="1:12" s="102" customFormat="1">
      <c r="A80" s="100"/>
      <c r="B80" s="5"/>
      <c r="C80" s="1"/>
      <c r="D80" s="1"/>
      <c r="E80" s="5"/>
      <c r="F80" s="101"/>
      <c r="H80" s="103"/>
      <c r="I80" s="101"/>
      <c r="L80" s="104"/>
    </row>
    <row r="81" spans="1:12" s="102" customFormat="1">
      <c r="A81" s="100"/>
      <c r="B81" s="101"/>
      <c r="C81" s="1"/>
      <c r="D81" s="1"/>
      <c r="E81" s="5"/>
      <c r="F81" s="101"/>
      <c r="G81" s="1"/>
      <c r="H81" s="103"/>
      <c r="I81" s="101"/>
      <c r="J81" s="1"/>
      <c r="K81" s="1"/>
      <c r="L81" s="1"/>
    </row>
    <row r="82" spans="1:12" s="102" customFormat="1">
      <c r="A82" s="100"/>
      <c r="B82" s="101"/>
      <c r="C82" s="1"/>
      <c r="D82" s="1"/>
      <c r="E82" s="5"/>
      <c r="F82" s="101"/>
      <c r="G82" s="1"/>
      <c r="H82" s="103"/>
      <c r="I82" s="101"/>
      <c r="J82" s="1"/>
      <c r="K82" s="1"/>
      <c r="L82" s="1"/>
    </row>
    <row r="83" spans="1:12" s="102" customFormat="1">
      <c r="A83" s="100"/>
      <c r="B83" s="101"/>
      <c r="C83" s="1"/>
      <c r="D83" s="1"/>
      <c r="E83" s="5"/>
      <c r="F83" s="101"/>
      <c r="G83" s="1"/>
      <c r="H83" s="103"/>
      <c r="I83" s="101"/>
      <c r="J83" s="1"/>
      <c r="K83" s="1"/>
      <c r="L83" s="1"/>
    </row>
    <row r="84" spans="1:12" s="102" customFormat="1">
      <c r="A84" s="100"/>
      <c r="B84" s="101"/>
      <c r="C84" s="1"/>
      <c r="D84" s="1"/>
      <c r="E84" s="5"/>
      <c r="F84" s="101"/>
      <c r="G84" s="1"/>
      <c r="H84" s="103"/>
      <c r="I84" s="101"/>
      <c r="J84" s="1"/>
      <c r="K84" s="1"/>
      <c r="L84" s="1"/>
    </row>
    <row r="85" spans="1:12" s="102" customFormat="1">
      <c r="A85" s="100"/>
      <c r="B85" s="101"/>
      <c r="C85" s="1"/>
      <c r="D85" s="1"/>
      <c r="E85" s="5"/>
      <c r="F85" s="101"/>
      <c r="G85" s="1"/>
      <c r="H85" s="103"/>
      <c r="I85" s="101"/>
      <c r="J85" s="1"/>
      <c r="K85" s="1"/>
      <c r="L85" s="1"/>
    </row>
    <row r="86" spans="1:12" s="102" customFormat="1">
      <c r="A86" s="100"/>
      <c r="B86" s="101"/>
      <c r="C86" s="1"/>
      <c r="D86" s="1"/>
      <c r="E86" s="5"/>
      <c r="F86" s="101"/>
      <c r="G86" s="1"/>
      <c r="H86" s="103"/>
      <c r="I86" s="101"/>
      <c r="J86" s="1"/>
      <c r="K86" s="1"/>
      <c r="L86" s="1"/>
    </row>
    <row r="87" spans="1:12" s="102" customFormat="1">
      <c r="A87" s="100"/>
      <c r="B87" s="101"/>
      <c r="C87" s="1"/>
      <c r="D87" s="1"/>
      <c r="E87" s="5"/>
      <c r="F87" s="101"/>
      <c r="G87" s="1"/>
      <c r="H87" s="103"/>
      <c r="I87" s="101"/>
      <c r="J87" s="1"/>
      <c r="K87" s="1"/>
      <c r="L87" s="1"/>
    </row>
    <row r="88" spans="1:12" s="102" customFormat="1">
      <c r="A88" s="100"/>
      <c r="B88" s="101"/>
      <c r="C88" s="1"/>
      <c r="D88" s="1"/>
      <c r="E88" s="5"/>
      <c r="F88" s="101"/>
      <c r="G88" s="1"/>
      <c r="H88" s="103"/>
      <c r="I88" s="101"/>
      <c r="J88" s="1"/>
      <c r="K88" s="1"/>
      <c r="L88" s="1"/>
    </row>
    <row r="89" spans="1:12" s="102" customFormat="1">
      <c r="A89" s="100"/>
      <c r="B89" s="101"/>
      <c r="C89" s="1"/>
      <c r="D89" s="1"/>
      <c r="E89" s="5"/>
      <c r="F89" s="101"/>
      <c r="G89" s="1"/>
      <c r="H89" s="103"/>
      <c r="I89" s="101"/>
      <c r="J89" s="1"/>
      <c r="K89" s="1"/>
      <c r="L89" s="1"/>
    </row>
    <row r="90" spans="1:12" s="102" customFormat="1">
      <c r="A90" s="100"/>
      <c r="B90" s="101"/>
      <c r="C90" s="1"/>
      <c r="D90" s="1"/>
      <c r="E90" s="5"/>
      <c r="F90" s="101"/>
      <c r="G90" s="1"/>
      <c r="H90" s="103"/>
      <c r="I90" s="101"/>
      <c r="J90" s="1"/>
      <c r="K90" s="1"/>
      <c r="L90" s="1"/>
    </row>
    <row r="91" spans="1:12" s="102" customFormat="1">
      <c r="A91" s="100"/>
      <c r="B91" s="101"/>
      <c r="C91" s="1"/>
      <c r="D91" s="1"/>
      <c r="E91" s="5"/>
      <c r="F91" s="101"/>
      <c r="G91" s="1"/>
      <c r="H91" s="103"/>
      <c r="I91" s="101"/>
      <c r="J91" s="1"/>
      <c r="K91" s="1"/>
      <c r="L91" s="1"/>
    </row>
    <row r="92" spans="1:12" s="102" customFormat="1">
      <c r="A92" s="100"/>
      <c r="B92" s="101"/>
      <c r="C92" s="1"/>
      <c r="D92" s="1"/>
      <c r="E92" s="5"/>
      <c r="F92" s="101"/>
      <c r="G92" s="1"/>
      <c r="H92" s="103"/>
      <c r="I92" s="101"/>
      <c r="J92" s="1"/>
      <c r="K92" s="1"/>
      <c r="L92" s="1"/>
    </row>
    <row r="93" spans="1:12">
      <c r="A93" s="100"/>
      <c r="B93" s="101"/>
      <c r="E93" s="5"/>
      <c r="F93" s="101"/>
      <c r="I93" s="101"/>
    </row>
    <row r="94" spans="1:12">
      <c r="A94" s="100"/>
      <c r="B94" s="101"/>
      <c r="E94" s="5"/>
      <c r="F94" s="101"/>
      <c r="I94" s="101"/>
    </row>
    <row r="95" spans="1:12">
      <c r="A95" s="100"/>
      <c r="B95" s="101"/>
      <c r="E95" s="5"/>
      <c r="F95" s="101"/>
      <c r="I95" s="101"/>
    </row>
    <row r="96" spans="1:12">
      <c r="A96" s="100"/>
      <c r="B96" s="101"/>
      <c r="E96" s="5"/>
      <c r="F96" s="101"/>
      <c r="I96" s="101"/>
    </row>
    <row r="97" spans="1:9">
      <c r="A97" s="100"/>
      <c r="B97" s="101"/>
      <c r="E97" s="5"/>
      <c r="F97" s="101"/>
      <c r="I97" s="101"/>
    </row>
    <row r="98" spans="1:9">
      <c r="A98" s="100"/>
      <c r="B98" s="101"/>
      <c r="E98" s="5"/>
      <c r="F98" s="101"/>
      <c r="I98" s="101"/>
    </row>
    <row r="99" spans="1:9">
      <c r="A99" s="100"/>
      <c r="B99" s="101"/>
      <c r="E99" s="5"/>
      <c r="F99" s="101"/>
      <c r="I99" s="101"/>
    </row>
    <row r="100" spans="1:9">
      <c r="A100" s="100"/>
      <c r="B100" s="101"/>
      <c r="E100" s="5"/>
      <c r="F100" s="101"/>
      <c r="I100" s="101"/>
    </row>
    <row r="101" spans="1:9">
      <c r="A101" s="100"/>
      <c r="B101" s="101"/>
      <c r="E101" s="5"/>
      <c r="F101" s="101"/>
      <c r="I101" s="101"/>
    </row>
    <row r="102" spans="1:9">
      <c r="A102" s="100"/>
      <c r="B102" s="101"/>
      <c r="E102" s="5"/>
      <c r="F102" s="101"/>
      <c r="I102" s="101"/>
    </row>
    <row r="103" spans="1:9">
      <c r="A103" s="100"/>
      <c r="B103" s="101"/>
      <c r="E103" s="5"/>
      <c r="F103" s="101"/>
      <c r="I103" s="101"/>
    </row>
    <row r="104" spans="1:9">
      <c r="A104" s="100"/>
      <c r="B104" s="101"/>
      <c r="E104" s="5"/>
      <c r="F104" s="101"/>
      <c r="I104" s="101"/>
    </row>
    <row r="105" spans="1:9">
      <c r="A105" s="100"/>
      <c r="B105" s="101"/>
      <c r="E105" s="5"/>
      <c r="F105" s="101"/>
      <c r="I105" s="101"/>
    </row>
    <row r="106" spans="1:9">
      <c r="A106" s="100"/>
      <c r="B106" s="101"/>
      <c r="E106" s="5"/>
      <c r="F106" s="101"/>
      <c r="I106" s="101"/>
    </row>
    <row r="107" spans="1:9">
      <c r="A107" s="100"/>
      <c r="B107" s="101"/>
      <c r="E107" s="5"/>
      <c r="F107" s="101"/>
      <c r="I107" s="101"/>
    </row>
    <row r="108" spans="1:9">
      <c r="A108" s="100"/>
      <c r="B108" s="101"/>
      <c r="E108" s="5"/>
      <c r="F108" s="101"/>
      <c r="I108" s="101"/>
    </row>
    <row r="109" spans="1:9">
      <c r="A109" s="100"/>
      <c r="B109" s="101"/>
      <c r="E109" s="5"/>
      <c r="F109" s="101"/>
      <c r="I109" s="101"/>
    </row>
    <row r="110" spans="1:9">
      <c r="A110" s="100"/>
      <c r="B110" s="101"/>
      <c r="E110" s="5"/>
      <c r="F110" s="101"/>
      <c r="I110" s="101"/>
    </row>
    <row r="111" spans="1:9">
      <c r="A111" s="100"/>
      <c r="B111" s="101"/>
      <c r="E111" s="5"/>
      <c r="F111" s="101"/>
      <c r="I111" s="101"/>
    </row>
    <row r="112" spans="1:9">
      <c r="A112" s="100"/>
      <c r="B112" s="101"/>
      <c r="E112" s="5"/>
      <c r="F112" s="101"/>
      <c r="I112" s="101"/>
    </row>
    <row r="113" spans="1:9">
      <c r="A113" s="100"/>
      <c r="B113" s="101"/>
      <c r="E113" s="5"/>
      <c r="F113" s="101"/>
      <c r="I113" s="101"/>
    </row>
    <row r="114" spans="1:9">
      <c r="A114" s="100"/>
      <c r="B114" s="101"/>
      <c r="E114" s="5"/>
      <c r="F114" s="101"/>
      <c r="I114" s="101"/>
    </row>
    <row r="115" spans="1:9">
      <c r="A115" s="100"/>
      <c r="B115" s="101"/>
      <c r="E115" s="5"/>
      <c r="F115" s="101"/>
      <c r="I115" s="101"/>
    </row>
    <row r="116" spans="1:9">
      <c r="A116" s="100"/>
      <c r="B116" s="101"/>
      <c r="E116" s="5"/>
      <c r="F116" s="101"/>
      <c r="I116" s="101"/>
    </row>
    <row r="117" spans="1:9">
      <c r="A117" s="100"/>
      <c r="B117" s="101"/>
      <c r="E117" s="5"/>
      <c r="F117" s="101"/>
      <c r="I117" s="101"/>
    </row>
    <row r="118" spans="1:9">
      <c r="A118" s="100"/>
      <c r="B118" s="101"/>
      <c r="E118" s="5"/>
      <c r="F118" s="101"/>
      <c r="I118" s="101"/>
    </row>
    <row r="119" spans="1:9">
      <c r="A119" s="100"/>
      <c r="B119" s="101"/>
      <c r="E119" s="5"/>
      <c r="F119" s="101"/>
      <c r="I119" s="101"/>
    </row>
    <row r="120" spans="1:9">
      <c r="A120" s="100"/>
      <c r="B120" s="101"/>
      <c r="E120" s="5"/>
      <c r="F120" s="101"/>
      <c r="I120" s="101"/>
    </row>
    <row r="121" spans="1:9">
      <c r="A121" s="100"/>
      <c r="B121" s="101"/>
      <c r="E121" s="5"/>
      <c r="F121" s="101"/>
      <c r="I121" s="101"/>
    </row>
    <row r="122" spans="1:9">
      <c r="A122" s="100"/>
      <c r="B122" s="101"/>
      <c r="E122" s="5"/>
      <c r="F122" s="101"/>
      <c r="I122" s="101"/>
    </row>
    <row r="123" spans="1:9">
      <c r="A123" s="100"/>
      <c r="B123" s="101"/>
      <c r="E123" s="5"/>
      <c r="F123" s="101"/>
      <c r="I123" s="101"/>
    </row>
    <row r="124" spans="1:9">
      <c r="A124" s="100"/>
      <c r="B124" s="101"/>
      <c r="E124" s="5"/>
      <c r="F124" s="101"/>
      <c r="I124" s="101"/>
    </row>
    <row r="125" spans="1:9">
      <c r="A125" s="100"/>
      <c r="B125" s="101"/>
      <c r="E125" s="5"/>
      <c r="F125" s="101"/>
      <c r="I125" s="101"/>
    </row>
    <row r="126" spans="1:9">
      <c r="A126" s="100"/>
      <c r="B126" s="101"/>
      <c r="E126" s="5"/>
      <c r="F126" s="101"/>
      <c r="I126" s="101"/>
    </row>
    <row r="127" spans="1:9">
      <c r="A127" s="100"/>
      <c r="B127" s="101"/>
      <c r="E127" s="5"/>
      <c r="F127" s="101"/>
      <c r="I127" s="101"/>
    </row>
    <row r="128" spans="1:9">
      <c r="A128" s="100"/>
      <c r="B128" s="101"/>
      <c r="E128" s="5"/>
      <c r="F128" s="101"/>
      <c r="I128" s="101"/>
    </row>
    <row r="129" spans="1:9">
      <c r="A129" s="100"/>
      <c r="B129" s="101"/>
      <c r="E129" s="5"/>
      <c r="F129" s="101"/>
      <c r="I129" s="101"/>
    </row>
    <row r="130" spans="1:9">
      <c r="A130" s="100"/>
      <c r="B130" s="101"/>
      <c r="E130" s="5"/>
      <c r="F130" s="101"/>
      <c r="I130" s="101"/>
    </row>
    <row r="131" spans="1:9">
      <c r="A131" s="100"/>
      <c r="B131" s="101"/>
      <c r="E131" s="5"/>
      <c r="F131" s="101"/>
      <c r="I131" s="101"/>
    </row>
    <row r="132" spans="1:9">
      <c r="A132" s="100"/>
      <c r="B132" s="101"/>
      <c r="E132" s="5"/>
      <c r="F132" s="101"/>
      <c r="I132" s="101"/>
    </row>
    <row r="133" spans="1:9">
      <c r="A133" s="100"/>
      <c r="B133" s="101"/>
      <c r="E133" s="5"/>
      <c r="F133" s="101"/>
      <c r="I133" s="101"/>
    </row>
    <row r="134" spans="1:9">
      <c r="A134" s="100"/>
      <c r="B134" s="101"/>
      <c r="E134" s="5"/>
      <c r="F134" s="101"/>
      <c r="I134" s="101"/>
    </row>
    <row r="135" spans="1:9">
      <c r="A135" s="100"/>
      <c r="B135" s="101"/>
      <c r="E135" s="5"/>
      <c r="F135" s="101"/>
      <c r="I135" s="101"/>
    </row>
    <row r="136" spans="1:9">
      <c r="A136" s="100"/>
      <c r="B136" s="101"/>
      <c r="E136" s="5"/>
      <c r="F136" s="101"/>
      <c r="I136" s="101"/>
    </row>
    <row r="137" spans="1:9">
      <c r="A137" s="100"/>
      <c r="B137" s="101"/>
      <c r="E137" s="5"/>
      <c r="F137" s="101"/>
      <c r="I137" s="101"/>
    </row>
    <row r="138" spans="1:9">
      <c r="A138" s="100"/>
      <c r="B138" s="101"/>
      <c r="E138" s="5"/>
      <c r="F138" s="101"/>
      <c r="I138" s="101"/>
    </row>
    <row r="139" spans="1:9">
      <c r="A139" s="100"/>
      <c r="B139" s="101"/>
      <c r="E139" s="5"/>
      <c r="F139" s="101"/>
      <c r="I139" s="101"/>
    </row>
    <row r="140" spans="1:9">
      <c r="A140" s="100"/>
      <c r="B140" s="101"/>
      <c r="E140" s="5"/>
      <c r="F140" s="101"/>
      <c r="I140" s="101"/>
    </row>
    <row r="141" spans="1:9">
      <c r="A141" s="100"/>
      <c r="B141" s="101"/>
      <c r="E141" s="5"/>
      <c r="F141" s="101"/>
      <c r="I141" s="101"/>
    </row>
    <row r="142" spans="1:9">
      <c r="A142" s="100"/>
      <c r="B142" s="101"/>
      <c r="E142" s="5"/>
      <c r="F142" s="101"/>
      <c r="I142" s="101"/>
    </row>
    <row r="143" spans="1:9">
      <c r="A143" s="100"/>
      <c r="B143" s="101"/>
      <c r="E143" s="5"/>
      <c r="F143" s="101"/>
      <c r="I143" s="101"/>
    </row>
    <row r="144" spans="1:9">
      <c r="A144" s="100"/>
      <c r="B144" s="101"/>
      <c r="E144" s="5"/>
      <c r="F144" s="101"/>
      <c r="I144" s="101"/>
    </row>
    <row r="145" spans="1:9">
      <c r="A145" s="100"/>
      <c r="B145" s="101"/>
      <c r="E145" s="5"/>
      <c r="F145" s="101"/>
      <c r="I145" s="101"/>
    </row>
    <row r="146" spans="1:9">
      <c r="A146" s="100"/>
      <c r="B146" s="101"/>
      <c r="E146" s="5"/>
      <c r="F146" s="101"/>
      <c r="I146" s="101"/>
    </row>
    <row r="147" spans="1:9">
      <c r="A147" s="100"/>
      <c r="B147" s="101"/>
      <c r="E147" s="5"/>
      <c r="F147" s="101"/>
      <c r="I147" s="101"/>
    </row>
    <row r="148" spans="1:9">
      <c r="A148" s="100"/>
      <c r="B148" s="101"/>
      <c r="E148" s="5"/>
      <c r="F148" s="101"/>
      <c r="I148" s="101"/>
    </row>
    <row r="149" spans="1:9">
      <c r="A149" s="100"/>
      <c r="B149" s="101"/>
      <c r="E149" s="5"/>
      <c r="F149" s="101"/>
      <c r="I149" s="101"/>
    </row>
    <row r="150" spans="1:9">
      <c r="A150" s="100"/>
      <c r="B150" s="101"/>
      <c r="E150" s="5"/>
      <c r="F150" s="101"/>
      <c r="I150" s="101"/>
    </row>
    <row r="151" spans="1:9">
      <c r="A151" s="100"/>
      <c r="B151" s="101"/>
      <c r="E151" s="5"/>
      <c r="F151" s="101"/>
      <c r="I151" s="101"/>
    </row>
    <row r="152" spans="1:9">
      <c r="A152" s="100"/>
      <c r="B152" s="101"/>
      <c r="E152" s="5"/>
      <c r="F152" s="101"/>
      <c r="I152" s="101"/>
    </row>
    <row r="153" spans="1:9">
      <c r="A153" s="100"/>
      <c r="B153" s="101"/>
      <c r="E153" s="5"/>
      <c r="F153" s="101"/>
      <c r="I153" s="101"/>
    </row>
    <row r="154" spans="1:9">
      <c r="A154" s="100"/>
      <c r="B154" s="101"/>
      <c r="E154" s="5"/>
      <c r="F154" s="101"/>
      <c r="I154" s="101"/>
    </row>
    <row r="155" spans="1:9">
      <c r="A155" s="100"/>
      <c r="B155" s="101"/>
      <c r="E155" s="5"/>
      <c r="F155" s="101"/>
      <c r="I155" s="101"/>
    </row>
    <row r="156" spans="1:9">
      <c r="A156" s="100"/>
      <c r="B156" s="101"/>
      <c r="E156" s="5"/>
      <c r="F156" s="101"/>
      <c r="I156" s="101"/>
    </row>
    <row r="157" spans="1:9">
      <c r="A157" s="100"/>
      <c r="B157" s="101"/>
      <c r="E157" s="5"/>
      <c r="F157" s="101"/>
      <c r="I157" s="101"/>
    </row>
    <row r="158" spans="1:9">
      <c r="A158" s="100"/>
      <c r="B158" s="101"/>
      <c r="E158" s="5"/>
      <c r="F158" s="101"/>
      <c r="I158" s="101"/>
    </row>
    <row r="159" spans="1:9">
      <c r="A159" s="100"/>
      <c r="B159" s="101"/>
      <c r="E159" s="5"/>
      <c r="F159" s="101"/>
      <c r="I159" s="101"/>
    </row>
    <row r="160" spans="1:9">
      <c r="A160" s="100"/>
      <c r="B160" s="101"/>
      <c r="E160" s="5"/>
      <c r="F160" s="101"/>
      <c r="I160" s="101"/>
    </row>
    <row r="161" spans="1:9">
      <c r="A161" s="100"/>
      <c r="B161" s="101"/>
      <c r="E161" s="5"/>
      <c r="F161" s="101"/>
      <c r="I161" s="101"/>
    </row>
    <row r="162" spans="1:9">
      <c r="A162" s="100"/>
      <c r="B162" s="101"/>
      <c r="E162" s="5"/>
      <c r="F162" s="101"/>
      <c r="I162" s="101"/>
    </row>
    <row r="163" spans="1:9">
      <c r="A163" s="100"/>
      <c r="B163" s="101"/>
      <c r="E163" s="5"/>
      <c r="F163" s="101"/>
      <c r="I163" s="101"/>
    </row>
    <row r="164" spans="1:9">
      <c r="A164" s="100"/>
      <c r="B164" s="101"/>
      <c r="E164" s="5"/>
      <c r="F164" s="101"/>
      <c r="I164" s="101"/>
    </row>
    <row r="165" spans="1:9">
      <c r="A165" s="100"/>
      <c r="B165" s="101"/>
      <c r="E165" s="5"/>
      <c r="F165" s="101"/>
      <c r="I165" s="101"/>
    </row>
    <row r="166" spans="1:9">
      <c r="A166" s="100"/>
      <c r="B166" s="101"/>
      <c r="E166" s="5"/>
      <c r="F166" s="101"/>
      <c r="I166" s="101"/>
    </row>
    <row r="167" spans="1:9">
      <c r="A167" s="100"/>
      <c r="B167" s="101"/>
      <c r="E167" s="5"/>
      <c r="F167" s="101"/>
      <c r="I167" s="101"/>
    </row>
    <row r="168" spans="1:9">
      <c r="A168" s="100"/>
      <c r="B168" s="101"/>
      <c r="E168" s="5"/>
      <c r="F168" s="101"/>
      <c r="I168" s="101"/>
    </row>
    <row r="169" spans="1:9">
      <c r="A169" s="100"/>
      <c r="B169" s="101"/>
      <c r="E169" s="5"/>
      <c r="F169" s="101"/>
      <c r="I169" s="101"/>
    </row>
    <row r="170" spans="1:9">
      <c r="A170" s="100"/>
      <c r="B170" s="101"/>
      <c r="E170" s="5"/>
      <c r="F170" s="101"/>
      <c r="I170" s="101"/>
    </row>
    <row r="171" spans="1:9">
      <c r="A171" s="100"/>
      <c r="B171" s="101"/>
      <c r="E171" s="5"/>
      <c r="F171" s="101"/>
      <c r="I171" s="101"/>
    </row>
    <row r="172" spans="1:9">
      <c r="A172" s="100"/>
      <c r="B172" s="101"/>
      <c r="E172" s="5"/>
      <c r="F172" s="101"/>
      <c r="I172" s="101"/>
    </row>
    <row r="173" spans="1:9">
      <c r="A173" s="100"/>
      <c r="B173" s="101"/>
      <c r="E173" s="5"/>
      <c r="F173" s="101"/>
      <c r="I173" s="101"/>
    </row>
    <row r="174" spans="1:9">
      <c r="A174" s="100"/>
      <c r="B174" s="101"/>
      <c r="E174" s="5"/>
      <c r="F174" s="101"/>
      <c r="I174" s="101"/>
    </row>
    <row r="175" spans="1:9">
      <c r="A175" s="100"/>
      <c r="B175" s="101"/>
      <c r="E175" s="5"/>
      <c r="F175" s="101"/>
      <c r="I175" s="101"/>
    </row>
    <row r="176" spans="1:9">
      <c r="A176" s="100"/>
      <c r="B176" s="101"/>
      <c r="E176" s="5"/>
      <c r="F176" s="101"/>
      <c r="I176" s="101"/>
    </row>
    <row r="177" spans="1:9">
      <c r="A177" s="100"/>
      <c r="B177" s="101"/>
      <c r="E177" s="5"/>
      <c r="F177" s="101"/>
      <c r="I177" s="101"/>
    </row>
    <row r="178" spans="1:9">
      <c r="A178" s="100"/>
      <c r="B178" s="101"/>
      <c r="E178" s="5"/>
      <c r="F178" s="101"/>
      <c r="I178" s="101"/>
    </row>
    <row r="179" spans="1:9">
      <c r="A179" s="100"/>
      <c r="B179" s="101"/>
      <c r="E179" s="5"/>
      <c r="F179" s="101"/>
      <c r="I179" s="101"/>
    </row>
    <row r="180" spans="1:9">
      <c r="A180" s="100"/>
      <c r="B180" s="101"/>
      <c r="E180" s="5"/>
      <c r="F180" s="101"/>
      <c r="I180" s="101"/>
    </row>
    <row r="181" spans="1:9">
      <c r="A181" s="100"/>
      <c r="B181" s="101"/>
      <c r="E181" s="5"/>
      <c r="F181" s="101"/>
      <c r="I181" s="101"/>
    </row>
    <row r="182" spans="1:9">
      <c r="A182" s="100"/>
      <c r="B182" s="101"/>
      <c r="E182" s="5"/>
      <c r="F182" s="101"/>
      <c r="I182" s="101"/>
    </row>
    <row r="183" spans="1:9">
      <c r="A183" s="100"/>
      <c r="B183" s="101"/>
      <c r="E183" s="5"/>
      <c r="F183" s="101"/>
      <c r="I183" s="101"/>
    </row>
    <row r="184" spans="1:9">
      <c r="A184" s="100"/>
      <c r="B184" s="101"/>
      <c r="E184" s="5"/>
      <c r="F184" s="101"/>
      <c r="I184" s="101"/>
    </row>
    <row r="185" spans="1:9">
      <c r="A185" s="100"/>
      <c r="B185" s="101"/>
      <c r="E185" s="5"/>
      <c r="F185" s="101"/>
      <c r="I185" s="101"/>
    </row>
    <row r="186" spans="1:9">
      <c r="A186" s="100"/>
      <c r="B186" s="101"/>
      <c r="E186" s="5"/>
      <c r="F186" s="101"/>
      <c r="I186" s="101"/>
    </row>
    <row r="187" spans="1:9">
      <c r="A187" s="100"/>
      <c r="B187" s="101"/>
      <c r="E187" s="5"/>
      <c r="F187" s="101"/>
      <c r="I187" s="101"/>
    </row>
    <row r="188" spans="1:9">
      <c r="A188" s="100"/>
      <c r="B188" s="101"/>
      <c r="E188" s="5"/>
      <c r="F188" s="101"/>
      <c r="I188" s="101"/>
    </row>
    <row r="189" spans="1:9">
      <c r="A189" s="100"/>
      <c r="B189" s="101"/>
      <c r="E189" s="5"/>
      <c r="F189" s="101"/>
      <c r="I189" s="101"/>
    </row>
    <row r="190" spans="1:9">
      <c r="A190" s="100"/>
      <c r="B190" s="101"/>
      <c r="E190" s="5"/>
      <c r="F190" s="101"/>
      <c r="I190" s="101"/>
    </row>
    <row r="191" spans="1:9">
      <c r="A191" s="100"/>
      <c r="B191" s="101"/>
      <c r="E191" s="5"/>
      <c r="F191" s="101"/>
      <c r="I191" s="101"/>
    </row>
    <row r="192" spans="1:9">
      <c r="A192" s="100"/>
      <c r="B192" s="101"/>
      <c r="E192" s="5"/>
      <c r="F192" s="101"/>
      <c r="I192" s="101"/>
    </row>
    <row r="193" spans="1:9">
      <c r="A193" s="100"/>
      <c r="B193" s="101"/>
      <c r="E193" s="5"/>
      <c r="F193" s="101"/>
      <c r="I193" s="101"/>
    </row>
    <row r="194" spans="1:9">
      <c r="A194" s="100"/>
      <c r="B194" s="101"/>
      <c r="E194" s="5"/>
      <c r="F194" s="101"/>
      <c r="I194" s="101"/>
    </row>
    <row r="195" spans="1:9">
      <c r="A195" s="100"/>
      <c r="B195" s="101"/>
      <c r="E195" s="5"/>
      <c r="F195" s="101"/>
      <c r="I195" s="101"/>
    </row>
    <row r="196" spans="1:9">
      <c r="A196" s="100"/>
      <c r="B196" s="101"/>
      <c r="E196" s="5"/>
      <c r="F196" s="101"/>
      <c r="I196" s="101"/>
    </row>
    <row r="197" spans="1:9">
      <c r="A197" s="100"/>
      <c r="B197" s="101"/>
      <c r="E197" s="5"/>
      <c r="F197" s="101"/>
      <c r="I197" s="101"/>
    </row>
    <row r="198" spans="1:9">
      <c r="A198" s="100"/>
      <c r="B198" s="101"/>
      <c r="E198" s="5"/>
      <c r="F198" s="101"/>
      <c r="I198" s="101"/>
    </row>
    <row r="199" spans="1:9">
      <c r="A199" s="100"/>
      <c r="B199" s="101"/>
      <c r="E199" s="5"/>
      <c r="F199" s="101"/>
      <c r="I199" s="101"/>
    </row>
    <row r="200" spans="1:9">
      <c r="A200" s="100"/>
      <c r="B200" s="101"/>
      <c r="E200" s="5"/>
      <c r="F200" s="101"/>
      <c r="I200" s="101"/>
    </row>
    <row r="201" spans="1:9">
      <c r="A201" s="100"/>
      <c r="B201" s="101"/>
      <c r="E201" s="5"/>
      <c r="F201" s="101"/>
      <c r="I201" s="101"/>
    </row>
    <row r="202" spans="1:9">
      <c r="A202" s="100"/>
      <c r="B202" s="101"/>
      <c r="E202" s="5"/>
      <c r="F202" s="101"/>
      <c r="I202" s="101"/>
    </row>
    <row r="203" spans="1:9">
      <c r="A203" s="100"/>
      <c r="B203" s="101"/>
      <c r="E203" s="5"/>
      <c r="F203" s="101"/>
      <c r="I203" s="101"/>
    </row>
    <row r="204" spans="1:9">
      <c r="A204" s="100"/>
      <c r="B204" s="101"/>
      <c r="E204" s="5"/>
      <c r="F204" s="101"/>
      <c r="I204" s="101"/>
    </row>
    <row r="205" spans="1:9">
      <c r="A205" s="100"/>
      <c r="B205" s="101"/>
      <c r="E205" s="5"/>
      <c r="F205" s="101"/>
      <c r="I205" s="101"/>
    </row>
    <row r="206" spans="1:9">
      <c r="A206" s="100"/>
      <c r="B206" s="101"/>
      <c r="E206" s="5"/>
      <c r="F206" s="101"/>
      <c r="I206" s="101"/>
    </row>
    <row r="207" spans="1:9">
      <c r="A207" s="100"/>
      <c r="B207" s="101"/>
      <c r="E207" s="5"/>
      <c r="F207" s="101"/>
      <c r="I207" s="101"/>
    </row>
    <row r="208" spans="1:9">
      <c r="A208" s="100"/>
      <c r="B208" s="101"/>
      <c r="E208" s="5"/>
      <c r="F208" s="101"/>
      <c r="I208" s="101"/>
    </row>
    <row r="209" spans="1:9">
      <c r="A209" s="100"/>
      <c r="B209" s="101"/>
      <c r="E209" s="5"/>
      <c r="F209" s="101"/>
      <c r="I209" s="101"/>
    </row>
    <row r="210" spans="1:9">
      <c r="A210" s="100"/>
      <c r="B210" s="101"/>
      <c r="E210" s="5"/>
      <c r="F210" s="101"/>
      <c r="I210" s="101"/>
    </row>
    <row r="211" spans="1:9">
      <c r="A211" s="100"/>
      <c r="B211" s="101"/>
      <c r="E211" s="5"/>
      <c r="F211" s="101"/>
      <c r="I211" s="101"/>
    </row>
    <row r="212" spans="1:9">
      <c r="A212" s="100"/>
      <c r="B212" s="101"/>
      <c r="E212" s="5"/>
      <c r="F212" s="101"/>
      <c r="I212" s="101"/>
    </row>
    <row r="213" spans="1:9">
      <c r="A213" s="100"/>
      <c r="B213" s="101"/>
      <c r="E213" s="5"/>
      <c r="F213" s="101"/>
      <c r="I213" s="101"/>
    </row>
    <row r="214" spans="1:9">
      <c r="A214" s="100"/>
      <c r="B214" s="101"/>
      <c r="E214" s="5"/>
      <c r="F214" s="101"/>
      <c r="I214" s="101"/>
    </row>
    <row r="215" spans="1:9">
      <c r="A215" s="100"/>
      <c r="B215" s="101"/>
      <c r="E215" s="5"/>
      <c r="F215" s="101"/>
      <c r="I215" s="101"/>
    </row>
    <row r="216" spans="1:9">
      <c r="A216" s="100"/>
      <c r="B216" s="101"/>
      <c r="E216" s="5"/>
      <c r="F216" s="101"/>
      <c r="I216" s="101"/>
    </row>
    <row r="217" spans="1:9">
      <c r="A217" s="100"/>
      <c r="B217" s="101"/>
      <c r="E217" s="5"/>
      <c r="F217" s="101"/>
      <c r="I217" s="101"/>
    </row>
    <row r="218" spans="1:9">
      <c r="A218" s="100"/>
      <c r="B218" s="101"/>
      <c r="E218" s="5"/>
      <c r="F218" s="101"/>
      <c r="I218" s="101"/>
    </row>
    <row r="219" spans="1:9">
      <c r="A219" s="100"/>
      <c r="B219" s="101"/>
      <c r="E219" s="5"/>
      <c r="F219" s="101"/>
      <c r="I219" s="101"/>
    </row>
    <row r="220" spans="1:9">
      <c r="A220" s="100"/>
      <c r="B220" s="101"/>
      <c r="E220" s="5"/>
      <c r="F220" s="101"/>
      <c r="I220" s="101"/>
    </row>
    <row r="221" spans="1:9">
      <c r="A221" s="100"/>
      <c r="B221" s="101"/>
      <c r="E221" s="5"/>
      <c r="F221" s="101"/>
      <c r="I221" s="101"/>
    </row>
    <row r="222" spans="1:9">
      <c r="A222" s="100"/>
      <c r="B222" s="101"/>
      <c r="E222" s="5"/>
      <c r="F222" s="101"/>
      <c r="I222" s="101"/>
    </row>
    <row r="223" spans="1:9">
      <c r="A223" s="100"/>
      <c r="B223" s="101"/>
      <c r="E223" s="5"/>
      <c r="F223" s="101"/>
      <c r="I223" s="101"/>
    </row>
    <row r="224" spans="1:9">
      <c r="A224" s="100"/>
      <c r="B224" s="101"/>
      <c r="E224" s="5"/>
      <c r="F224" s="101"/>
      <c r="I224" s="101"/>
    </row>
    <row r="225" spans="1:9">
      <c r="A225" s="100"/>
      <c r="B225" s="101"/>
      <c r="E225" s="5"/>
      <c r="F225" s="101"/>
      <c r="I225" s="101"/>
    </row>
    <row r="226" spans="1:9">
      <c r="A226" s="100"/>
      <c r="B226" s="101"/>
      <c r="E226" s="5"/>
      <c r="F226" s="101"/>
      <c r="I226" s="101"/>
    </row>
    <row r="227" spans="1:9">
      <c r="A227" s="100"/>
      <c r="B227" s="101"/>
      <c r="E227" s="5"/>
      <c r="F227" s="101"/>
      <c r="I227" s="101"/>
    </row>
    <row r="228" spans="1:9">
      <c r="A228" s="100"/>
      <c r="B228" s="101"/>
      <c r="E228" s="5"/>
      <c r="F228" s="101"/>
      <c r="I228" s="101"/>
    </row>
    <row r="229" spans="1:9">
      <c r="A229" s="100"/>
      <c r="B229" s="101"/>
      <c r="E229" s="5"/>
      <c r="F229" s="101"/>
      <c r="I229" s="101"/>
    </row>
    <row r="230" spans="1:9">
      <c r="A230" s="100"/>
      <c r="B230" s="101"/>
      <c r="E230" s="5"/>
      <c r="F230" s="101"/>
      <c r="I230" s="101"/>
    </row>
    <row r="231" spans="1:9">
      <c r="A231" s="100"/>
      <c r="B231" s="101"/>
      <c r="E231" s="5"/>
      <c r="F231" s="101"/>
      <c r="I231" s="101"/>
    </row>
    <row r="232" spans="1:9">
      <c r="A232" s="100"/>
      <c r="B232" s="101"/>
      <c r="E232" s="5"/>
      <c r="F232" s="101"/>
      <c r="I232" s="101"/>
    </row>
    <row r="233" spans="1:9">
      <c r="A233" s="100"/>
      <c r="B233" s="101"/>
      <c r="E233" s="5"/>
      <c r="F233" s="101"/>
      <c r="I233" s="101"/>
    </row>
    <row r="234" spans="1:9">
      <c r="A234" s="100"/>
      <c r="B234" s="101"/>
      <c r="E234" s="5"/>
      <c r="F234" s="101"/>
      <c r="I234" s="101"/>
    </row>
    <row r="235" spans="1:9">
      <c r="A235" s="100"/>
      <c r="B235" s="101"/>
      <c r="E235" s="5"/>
      <c r="F235" s="101"/>
      <c r="I235" s="101"/>
    </row>
    <row r="236" spans="1:9">
      <c r="A236" s="100"/>
      <c r="B236" s="101"/>
      <c r="E236" s="5"/>
      <c r="F236" s="101"/>
      <c r="I236" s="101"/>
    </row>
    <row r="237" spans="1:9">
      <c r="A237" s="100"/>
      <c r="B237" s="101"/>
      <c r="E237" s="5"/>
      <c r="F237" s="101"/>
      <c r="I237" s="101"/>
    </row>
    <row r="238" spans="1:9">
      <c r="A238" s="100"/>
      <c r="B238" s="101"/>
      <c r="E238" s="5"/>
      <c r="F238" s="101"/>
      <c r="I238" s="101"/>
    </row>
    <row r="239" spans="1:9">
      <c r="A239" s="100"/>
      <c r="B239" s="101"/>
      <c r="E239" s="5"/>
      <c r="F239" s="101"/>
      <c r="I239" s="101"/>
    </row>
    <row r="240" spans="1:9">
      <c r="A240" s="100"/>
      <c r="B240" s="101"/>
      <c r="E240" s="5"/>
      <c r="F240" s="101"/>
      <c r="I240" s="101"/>
    </row>
    <row r="241" spans="1:9">
      <c r="A241" s="100"/>
      <c r="B241" s="101"/>
      <c r="E241" s="5"/>
      <c r="F241" s="101"/>
      <c r="I241" s="101"/>
    </row>
    <row r="242" spans="1:9">
      <c r="A242" s="100"/>
      <c r="B242" s="101"/>
      <c r="E242" s="5"/>
      <c r="F242" s="101"/>
      <c r="I242" s="101"/>
    </row>
    <row r="243" spans="1:9">
      <c r="A243" s="100"/>
      <c r="B243" s="101"/>
      <c r="E243" s="5"/>
      <c r="F243" s="101"/>
      <c r="I243" s="101"/>
    </row>
    <row r="244" spans="1:9">
      <c r="A244" s="100"/>
      <c r="B244" s="101"/>
      <c r="E244" s="5"/>
      <c r="F244" s="101"/>
      <c r="I244" s="101"/>
    </row>
    <row r="245" spans="1:9">
      <c r="A245" s="100"/>
      <c r="B245" s="101"/>
      <c r="E245" s="5"/>
      <c r="F245" s="101"/>
      <c r="I245" s="101"/>
    </row>
    <row r="246" spans="1:9">
      <c r="A246" s="100"/>
      <c r="B246" s="101"/>
      <c r="E246" s="5"/>
      <c r="F246" s="101"/>
      <c r="I246" s="101"/>
    </row>
    <row r="247" spans="1:9">
      <c r="A247" s="100"/>
      <c r="B247" s="101"/>
      <c r="E247" s="5"/>
      <c r="F247" s="101"/>
      <c r="I247" s="101"/>
    </row>
    <row r="248" spans="1:9">
      <c r="A248" s="100"/>
      <c r="B248" s="101"/>
      <c r="E248" s="5"/>
      <c r="F248" s="101"/>
      <c r="I248" s="101"/>
    </row>
    <row r="249" spans="1:9">
      <c r="A249" s="100"/>
      <c r="B249" s="101"/>
      <c r="E249" s="5"/>
      <c r="F249" s="101"/>
      <c r="I249" s="101"/>
    </row>
    <row r="250" spans="1:9">
      <c r="A250" s="100"/>
      <c r="B250" s="101"/>
      <c r="E250" s="5"/>
      <c r="F250" s="101"/>
      <c r="I250" s="101"/>
    </row>
    <row r="251" spans="1:9">
      <c r="A251" s="100"/>
      <c r="B251" s="101"/>
      <c r="E251" s="5"/>
      <c r="F251" s="101"/>
      <c r="I251" s="101"/>
    </row>
    <row r="252" spans="1:9">
      <c r="A252" s="100"/>
      <c r="B252" s="101"/>
      <c r="E252" s="5"/>
      <c r="F252" s="101"/>
      <c r="I252" s="101"/>
    </row>
    <row r="253" spans="1:9">
      <c r="A253" s="100"/>
      <c r="B253" s="101"/>
      <c r="E253" s="5"/>
      <c r="F253" s="101"/>
      <c r="I253" s="101"/>
    </row>
    <row r="254" spans="1:9">
      <c r="A254" s="100"/>
      <c r="B254" s="101"/>
      <c r="E254" s="5"/>
      <c r="F254" s="101"/>
      <c r="I254" s="101"/>
    </row>
    <row r="255" spans="1:9">
      <c r="A255" s="100"/>
      <c r="B255" s="101"/>
      <c r="E255" s="5"/>
      <c r="F255" s="101"/>
      <c r="I255" s="101"/>
    </row>
    <row r="256" spans="1:9">
      <c r="A256" s="100"/>
      <c r="B256" s="101"/>
      <c r="E256" s="5"/>
      <c r="F256" s="101"/>
      <c r="I256" s="101"/>
    </row>
    <row r="257" spans="1:9">
      <c r="A257" s="100"/>
      <c r="B257" s="101"/>
      <c r="E257" s="5"/>
      <c r="F257" s="101"/>
      <c r="I257" s="101"/>
    </row>
    <row r="258" spans="1:9">
      <c r="A258" s="100"/>
      <c r="B258" s="101"/>
      <c r="E258" s="5"/>
      <c r="F258" s="101"/>
      <c r="I258" s="101"/>
    </row>
    <row r="259" spans="1:9">
      <c r="A259" s="100"/>
      <c r="B259" s="101"/>
      <c r="E259" s="5"/>
      <c r="F259" s="101"/>
      <c r="I259" s="101"/>
    </row>
    <row r="260" spans="1:9">
      <c r="A260" s="100"/>
      <c r="B260" s="101"/>
      <c r="E260" s="5"/>
      <c r="F260" s="101"/>
      <c r="I260" s="101"/>
    </row>
    <row r="261" spans="1:9">
      <c r="A261" s="100"/>
      <c r="B261" s="101"/>
      <c r="E261" s="5"/>
      <c r="F261" s="101"/>
      <c r="I261" s="101"/>
    </row>
    <row r="262" spans="1:9">
      <c r="A262" s="100"/>
      <c r="B262" s="101"/>
      <c r="E262" s="5"/>
      <c r="F262" s="101"/>
      <c r="I262" s="101"/>
    </row>
    <row r="263" spans="1:9">
      <c r="A263" s="100"/>
      <c r="B263" s="101"/>
      <c r="E263" s="5"/>
      <c r="F263" s="101"/>
      <c r="I263" s="101"/>
    </row>
    <row r="264" spans="1:9">
      <c r="A264" s="100"/>
      <c r="B264" s="101"/>
      <c r="E264" s="5"/>
      <c r="F264" s="101"/>
      <c r="I264" s="101"/>
    </row>
    <row r="265" spans="1:9">
      <c r="A265" s="100"/>
      <c r="B265" s="101"/>
      <c r="E265" s="5"/>
      <c r="F265" s="101"/>
      <c r="I265" s="101"/>
    </row>
    <row r="266" spans="1:9">
      <c r="A266" s="100"/>
      <c r="B266" s="101"/>
      <c r="E266" s="5"/>
      <c r="F266" s="101"/>
      <c r="I266" s="101"/>
    </row>
    <row r="267" spans="1:9">
      <c r="A267" s="100"/>
      <c r="B267" s="101"/>
      <c r="E267" s="5"/>
      <c r="F267" s="101"/>
      <c r="I267" s="101"/>
    </row>
    <row r="268" spans="1:9">
      <c r="A268" s="100"/>
      <c r="B268" s="101"/>
      <c r="E268" s="5"/>
      <c r="F268" s="101"/>
      <c r="I268" s="101"/>
    </row>
    <row r="269" spans="1:9">
      <c r="A269" s="100"/>
      <c r="B269" s="101"/>
      <c r="E269" s="5"/>
      <c r="F269" s="101"/>
      <c r="I269" s="101"/>
    </row>
    <row r="270" spans="1:9">
      <c r="A270" s="100"/>
      <c r="B270" s="101"/>
      <c r="E270" s="105"/>
      <c r="F270" s="101"/>
      <c r="I270" s="101"/>
    </row>
    <row r="271" spans="1:9">
      <c r="A271" s="100"/>
      <c r="B271" s="101"/>
      <c r="E271" s="105"/>
      <c r="F271" s="101"/>
      <c r="I271" s="101"/>
    </row>
    <row r="272" spans="1:9">
      <c r="A272" s="100"/>
      <c r="B272" s="101"/>
      <c r="E272" s="105"/>
      <c r="F272" s="101"/>
      <c r="I272" s="101"/>
    </row>
    <row r="273" spans="1:9">
      <c r="A273" s="100"/>
      <c r="B273" s="101"/>
      <c r="E273" s="105"/>
      <c r="F273" s="101"/>
      <c r="I273" s="101"/>
    </row>
    <row r="274" spans="1:9">
      <c r="A274" s="100"/>
      <c r="B274" s="101"/>
      <c r="E274" s="105"/>
      <c r="F274" s="101"/>
      <c r="I274" s="101"/>
    </row>
    <row r="275" spans="1:9">
      <c r="A275" s="100"/>
      <c r="B275" s="101"/>
      <c r="E275" s="105"/>
      <c r="F275" s="101"/>
      <c r="I275" s="101"/>
    </row>
    <row r="276" spans="1:9">
      <c r="A276" s="100"/>
      <c r="B276" s="101"/>
      <c r="E276" s="105"/>
      <c r="F276" s="101"/>
      <c r="I276" s="101"/>
    </row>
    <row r="277" spans="1:9">
      <c r="A277" s="100"/>
      <c r="B277" s="101"/>
      <c r="E277" s="105"/>
      <c r="F277" s="101"/>
      <c r="I277" s="101"/>
    </row>
    <row r="278" spans="1:9">
      <c r="A278" s="100"/>
      <c r="B278" s="101"/>
      <c r="E278" s="105"/>
      <c r="F278" s="101"/>
      <c r="I278" s="101"/>
    </row>
    <row r="279" spans="1:9">
      <c r="A279" s="100"/>
      <c r="B279" s="101"/>
      <c r="E279" s="105"/>
      <c r="F279" s="101"/>
      <c r="I279" s="101"/>
    </row>
    <row r="280" spans="1:9">
      <c r="A280" s="100"/>
      <c r="B280" s="101"/>
      <c r="E280" s="105"/>
      <c r="F280" s="101"/>
      <c r="I280" s="101"/>
    </row>
    <row r="281" spans="1:9">
      <c r="A281" s="100"/>
      <c r="B281" s="101"/>
      <c r="E281" s="105"/>
      <c r="F281" s="101"/>
      <c r="I281" s="101"/>
    </row>
    <row r="282" spans="1:9">
      <c r="A282" s="100"/>
      <c r="B282" s="101"/>
      <c r="E282" s="105"/>
      <c r="F282" s="101"/>
      <c r="I282" s="101"/>
    </row>
    <row r="283" spans="1:9">
      <c r="A283" s="100"/>
      <c r="B283" s="101"/>
      <c r="E283" s="105"/>
      <c r="F283" s="101"/>
      <c r="I283" s="101"/>
    </row>
    <row r="284" spans="1:9">
      <c r="A284" s="100"/>
      <c r="B284" s="101"/>
      <c r="E284" s="105"/>
      <c r="F284" s="101"/>
      <c r="I284" s="101"/>
    </row>
    <row r="285" spans="1:9">
      <c r="A285" s="100"/>
      <c r="B285" s="101"/>
      <c r="E285" s="105"/>
      <c r="F285" s="101"/>
      <c r="I285" s="101"/>
    </row>
    <row r="286" spans="1:9">
      <c r="A286" s="100"/>
      <c r="B286" s="101"/>
      <c r="E286" s="105"/>
      <c r="F286" s="101"/>
      <c r="I286" s="101"/>
    </row>
    <row r="287" spans="1:9">
      <c r="A287" s="100"/>
      <c r="B287" s="101"/>
      <c r="E287" s="105"/>
      <c r="F287" s="101"/>
      <c r="I287" s="101"/>
    </row>
    <row r="288" spans="1:9">
      <c r="A288" s="100"/>
      <c r="B288" s="101"/>
      <c r="E288" s="105"/>
      <c r="F288" s="101"/>
      <c r="I288" s="101"/>
    </row>
    <row r="289" spans="1:9">
      <c r="A289" s="100"/>
      <c r="B289" s="101"/>
      <c r="E289" s="105"/>
      <c r="F289" s="101"/>
      <c r="I289" s="101"/>
    </row>
    <row r="290" spans="1:9">
      <c r="A290" s="100"/>
      <c r="B290" s="101"/>
      <c r="E290" s="105"/>
      <c r="F290" s="101"/>
      <c r="I290" s="101"/>
    </row>
    <row r="291" spans="1:9">
      <c r="A291" s="100"/>
      <c r="B291" s="101"/>
      <c r="E291" s="105"/>
      <c r="F291" s="101"/>
      <c r="I291" s="101"/>
    </row>
    <row r="292" spans="1:9">
      <c r="A292" s="100"/>
      <c r="B292" s="101"/>
      <c r="E292" s="105"/>
      <c r="F292" s="101"/>
      <c r="I292" s="101"/>
    </row>
    <row r="293" spans="1:9">
      <c r="A293" s="100"/>
      <c r="B293" s="101"/>
      <c r="E293" s="105"/>
      <c r="F293" s="101"/>
      <c r="I293" s="101"/>
    </row>
    <row r="294" spans="1:9">
      <c r="A294" s="100"/>
      <c r="B294" s="101"/>
      <c r="E294" s="105"/>
      <c r="F294" s="101"/>
      <c r="I294" s="101"/>
    </row>
    <row r="295" spans="1:9">
      <c r="A295" s="100"/>
      <c r="B295" s="101"/>
      <c r="E295" s="105"/>
      <c r="F295" s="101"/>
      <c r="I295" s="101"/>
    </row>
    <row r="296" spans="1:9">
      <c r="A296" s="100"/>
      <c r="B296" s="101"/>
      <c r="E296" s="105"/>
      <c r="F296" s="101"/>
      <c r="I296" s="101"/>
    </row>
    <row r="297" spans="1:9">
      <c r="A297" s="100"/>
      <c r="B297" s="101"/>
      <c r="E297" s="105"/>
      <c r="F297" s="101"/>
      <c r="I297" s="101"/>
    </row>
    <row r="298" spans="1:9">
      <c r="A298" s="100"/>
      <c r="B298" s="101"/>
      <c r="E298" s="105"/>
      <c r="F298" s="101"/>
      <c r="I298" s="101"/>
    </row>
    <row r="299" spans="1:9">
      <c r="A299" s="100"/>
      <c r="B299" s="101"/>
      <c r="E299" s="105"/>
      <c r="F299" s="101"/>
      <c r="I299" s="101"/>
    </row>
    <row r="300" spans="1:9">
      <c r="A300" s="100"/>
      <c r="B300" s="101"/>
      <c r="E300" s="105"/>
      <c r="F300" s="101"/>
      <c r="I300" s="101"/>
    </row>
    <row r="301" spans="1:9">
      <c r="A301" s="100"/>
      <c r="B301" s="101"/>
      <c r="E301" s="105"/>
      <c r="F301" s="101"/>
      <c r="I301" s="101"/>
    </row>
    <row r="302" spans="1:9">
      <c r="A302" s="100"/>
      <c r="B302" s="101"/>
      <c r="E302" s="105"/>
      <c r="F302" s="101"/>
      <c r="I302" s="101"/>
    </row>
    <row r="303" spans="1:9">
      <c r="A303" s="100"/>
      <c r="B303" s="101"/>
      <c r="E303" s="105"/>
      <c r="F303" s="101"/>
      <c r="I303" s="101"/>
    </row>
    <row r="304" spans="1:9">
      <c r="A304" s="100"/>
      <c r="B304" s="101"/>
      <c r="E304" s="105"/>
      <c r="F304" s="101"/>
      <c r="I304" s="101"/>
    </row>
    <row r="305" spans="1:9">
      <c r="A305" s="100"/>
      <c r="B305" s="101"/>
      <c r="E305" s="105"/>
      <c r="F305" s="101"/>
      <c r="I305" s="101"/>
    </row>
    <row r="306" spans="1:9">
      <c r="A306" s="100"/>
      <c r="B306" s="101"/>
      <c r="E306" s="105"/>
      <c r="F306" s="101"/>
      <c r="I306" s="101"/>
    </row>
    <row r="307" spans="1:9">
      <c r="A307" s="100"/>
      <c r="B307" s="101"/>
      <c r="E307" s="105"/>
      <c r="F307" s="101"/>
      <c r="I307" s="101"/>
    </row>
    <row r="308" spans="1:9">
      <c r="A308" s="100"/>
      <c r="B308" s="101"/>
      <c r="E308" s="105"/>
      <c r="F308" s="101"/>
      <c r="I308" s="101"/>
    </row>
    <row r="309" spans="1:9">
      <c r="A309" s="100"/>
      <c r="B309" s="101"/>
      <c r="E309" s="105"/>
      <c r="F309" s="101"/>
      <c r="I309" s="101"/>
    </row>
    <row r="310" spans="1:9">
      <c r="A310" s="100"/>
      <c r="B310" s="101"/>
      <c r="E310" s="105"/>
      <c r="F310" s="101"/>
      <c r="I310" s="101"/>
    </row>
    <row r="311" spans="1:9">
      <c r="A311" s="100"/>
      <c r="B311" s="101"/>
      <c r="E311" s="105"/>
      <c r="F311" s="101"/>
      <c r="I311" s="101"/>
    </row>
    <row r="312" spans="1:9">
      <c r="A312" s="100"/>
      <c r="B312" s="101"/>
      <c r="E312" s="105"/>
      <c r="F312" s="101"/>
      <c r="I312" s="101"/>
    </row>
    <row r="313" spans="1:9">
      <c r="A313" s="100"/>
      <c r="B313" s="101"/>
      <c r="E313" s="105"/>
      <c r="F313" s="101"/>
      <c r="I313" s="101"/>
    </row>
    <row r="314" spans="1:9">
      <c r="A314" s="100"/>
      <c r="B314" s="101"/>
      <c r="E314" s="105"/>
      <c r="F314" s="101"/>
      <c r="I314" s="101"/>
    </row>
    <row r="315" spans="1:9">
      <c r="A315" s="100"/>
      <c r="B315" s="101"/>
      <c r="E315" s="105"/>
      <c r="F315" s="101"/>
      <c r="I315" s="101"/>
    </row>
    <row r="316" spans="1:9">
      <c r="A316" s="100"/>
      <c r="B316" s="101"/>
      <c r="E316" s="105"/>
      <c r="F316" s="101"/>
      <c r="I316" s="101"/>
    </row>
    <row r="317" spans="1:9">
      <c r="A317" s="100"/>
      <c r="B317" s="101"/>
      <c r="E317" s="105"/>
      <c r="F317" s="101"/>
      <c r="I317" s="101"/>
    </row>
    <row r="318" spans="1:9">
      <c r="A318" s="100"/>
      <c r="B318" s="101"/>
      <c r="E318" s="105"/>
      <c r="F318" s="101"/>
      <c r="I318" s="101"/>
    </row>
    <row r="319" spans="1:9">
      <c r="A319" s="101"/>
      <c r="B319" s="101"/>
      <c r="E319" s="105"/>
      <c r="F319" s="101"/>
      <c r="I319" s="101"/>
    </row>
    <row r="320" spans="1:9">
      <c r="A320" s="101"/>
      <c r="B320" s="101"/>
      <c r="E320" s="105"/>
      <c r="F320" s="101"/>
      <c r="I320" s="101"/>
    </row>
    <row r="321" spans="1:9">
      <c r="A321" s="101"/>
      <c r="B321" s="101"/>
      <c r="E321" s="105"/>
      <c r="F321" s="101"/>
      <c r="I321" s="101"/>
    </row>
    <row r="322" spans="1:9">
      <c r="A322" s="101"/>
      <c r="B322" s="101"/>
      <c r="E322" s="105"/>
      <c r="F322" s="101"/>
      <c r="I322" s="101"/>
    </row>
    <row r="323" spans="1:9">
      <c r="A323" s="101"/>
      <c r="B323" s="101"/>
      <c r="E323" s="105"/>
      <c r="F323" s="101"/>
      <c r="I323" s="101"/>
    </row>
    <row r="324" spans="1:9">
      <c r="A324" s="101"/>
      <c r="B324" s="101"/>
      <c r="E324" s="105"/>
      <c r="F324" s="101"/>
      <c r="I324" s="101"/>
    </row>
    <row r="325" spans="1:9">
      <c r="A325" s="101"/>
      <c r="B325" s="101"/>
      <c r="E325" s="105"/>
      <c r="F325" s="101"/>
      <c r="I325" s="101"/>
    </row>
    <row r="326" spans="1:9">
      <c r="A326" s="101"/>
      <c r="B326" s="101"/>
      <c r="E326" s="105"/>
      <c r="F326" s="101"/>
      <c r="I326" s="101"/>
    </row>
    <row r="327" spans="1:9">
      <c r="A327" s="101"/>
      <c r="B327" s="101"/>
      <c r="E327" s="105"/>
      <c r="F327" s="101"/>
      <c r="I327" s="101"/>
    </row>
    <row r="328" spans="1:9">
      <c r="A328" s="101"/>
      <c r="B328" s="101"/>
      <c r="E328" s="105"/>
      <c r="F328" s="101"/>
      <c r="I328" s="101"/>
    </row>
    <row r="329" spans="1:9">
      <c r="A329" s="101"/>
      <c r="B329" s="101"/>
      <c r="E329" s="105"/>
      <c r="F329" s="101"/>
      <c r="I329" s="101"/>
    </row>
    <row r="330" spans="1:9">
      <c r="A330" s="101"/>
      <c r="B330" s="101"/>
      <c r="E330" s="105"/>
      <c r="F330" s="101"/>
      <c r="I330" s="101"/>
    </row>
    <row r="331" spans="1:9">
      <c r="A331" s="101"/>
      <c r="B331" s="101"/>
      <c r="E331" s="105"/>
      <c r="F331" s="101"/>
      <c r="I331" s="101"/>
    </row>
    <row r="332" spans="1:9">
      <c r="A332" s="101"/>
      <c r="B332" s="101"/>
      <c r="E332" s="105"/>
      <c r="F332" s="101"/>
      <c r="I332" s="101"/>
    </row>
    <row r="333" spans="1:9">
      <c r="A333" s="101"/>
      <c r="B333" s="101"/>
      <c r="E333" s="105"/>
      <c r="F333" s="101"/>
      <c r="I333" s="101"/>
    </row>
    <row r="334" spans="1:9">
      <c r="A334" s="101"/>
      <c r="B334" s="101"/>
      <c r="E334" s="105"/>
      <c r="F334" s="101"/>
      <c r="I334" s="101"/>
    </row>
    <row r="335" spans="1:9">
      <c r="A335" s="101"/>
      <c r="B335" s="101"/>
      <c r="E335" s="105"/>
      <c r="F335" s="101"/>
      <c r="I335" s="101"/>
    </row>
    <row r="336" spans="1:9">
      <c r="A336" s="101"/>
      <c r="B336" s="101"/>
      <c r="E336" s="105"/>
      <c r="F336" s="101"/>
      <c r="I336" s="101"/>
    </row>
    <row r="337" spans="1:9">
      <c r="A337" s="101"/>
      <c r="B337" s="101"/>
      <c r="E337" s="105"/>
      <c r="F337" s="101"/>
      <c r="I337" s="101"/>
    </row>
    <row r="338" spans="1:9">
      <c r="A338" s="101"/>
      <c r="B338" s="101"/>
      <c r="E338" s="105"/>
      <c r="F338" s="101"/>
      <c r="I338" s="101"/>
    </row>
    <row r="339" spans="1:9">
      <c r="A339" s="101"/>
      <c r="B339" s="101"/>
      <c r="E339" s="105"/>
      <c r="F339" s="101"/>
      <c r="I339" s="101"/>
    </row>
    <row r="340" spans="1:9">
      <c r="A340" s="101"/>
      <c r="B340" s="101"/>
      <c r="E340" s="105"/>
      <c r="F340" s="101"/>
      <c r="I340" s="101"/>
    </row>
    <row r="341" spans="1:9">
      <c r="A341" s="101"/>
      <c r="B341" s="101"/>
      <c r="E341" s="105"/>
      <c r="F341" s="101"/>
      <c r="I341" s="101"/>
    </row>
    <row r="342" spans="1:9">
      <c r="A342" s="101"/>
      <c r="B342" s="101"/>
      <c r="E342" s="105"/>
      <c r="F342" s="101"/>
      <c r="I342" s="101"/>
    </row>
    <row r="343" spans="1:9">
      <c r="A343" s="101"/>
      <c r="B343" s="101"/>
      <c r="E343" s="105"/>
      <c r="F343" s="101"/>
      <c r="I343" s="101"/>
    </row>
    <row r="344" spans="1:9">
      <c r="A344" s="101"/>
      <c r="B344" s="101"/>
      <c r="E344" s="105"/>
      <c r="F344" s="101"/>
      <c r="I344" s="101"/>
    </row>
    <row r="345" spans="1:9">
      <c r="A345" s="101"/>
      <c r="B345" s="101"/>
      <c r="E345" s="105"/>
      <c r="F345" s="101"/>
      <c r="I345" s="101"/>
    </row>
    <row r="346" spans="1:9">
      <c r="A346" s="101"/>
      <c r="B346" s="101"/>
      <c r="E346" s="105"/>
      <c r="F346" s="101"/>
      <c r="I346" s="101"/>
    </row>
    <row r="347" spans="1:9">
      <c r="A347" s="101"/>
      <c r="B347" s="101"/>
      <c r="E347" s="105"/>
      <c r="F347" s="101"/>
      <c r="I347" s="101"/>
    </row>
    <row r="348" spans="1:9">
      <c r="A348" s="101"/>
      <c r="B348" s="101"/>
      <c r="E348" s="105"/>
      <c r="F348" s="101"/>
      <c r="I348" s="101"/>
    </row>
    <row r="349" spans="1:9">
      <c r="A349" s="101"/>
      <c r="B349" s="101"/>
      <c r="E349" s="105"/>
      <c r="F349" s="101"/>
      <c r="I349" s="101"/>
    </row>
    <row r="350" spans="1:9">
      <c r="A350" s="101"/>
      <c r="B350" s="101"/>
      <c r="E350" s="105"/>
      <c r="F350" s="101"/>
      <c r="I350" s="101"/>
    </row>
    <row r="351" spans="1:9">
      <c r="A351" s="101"/>
      <c r="B351" s="101"/>
      <c r="E351" s="105"/>
      <c r="F351" s="101"/>
      <c r="I351" s="101"/>
    </row>
    <row r="352" spans="1:9">
      <c r="A352" s="101"/>
      <c r="B352" s="101"/>
      <c r="E352" s="105"/>
      <c r="F352" s="101"/>
      <c r="I352" s="101"/>
    </row>
    <row r="353" spans="1:9">
      <c r="A353" s="101"/>
      <c r="B353" s="101"/>
      <c r="E353" s="105"/>
      <c r="F353" s="101"/>
      <c r="I353" s="101"/>
    </row>
    <row r="354" spans="1:9">
      <c r="A354" s="101"/>
      <c r="B354" s="101"/>
      <c r="E354" s="105"/>
      <c r="F354" s="101"/>
      <c r="I354" s="101"/>
    </row>
    <row r="355" spans="1:9">
      <c r="A355" s="101"/>
      <c r="B355" s="101"/>
      <c r="E355" s="105"/>
      <c r="F355" s="101"/>
      <c r="I355" s="101"/>
    </row>
    <row r="356" spans="1:9">
      <c r="A356" s="101"/>
      <c r="B356" s="101"/>
      <c r="E356" s="105"/>
      <c r="F356" s="101"/>
      <c r="I356" s="101"/>
    </row>
    <row r="357" spans="1:9">
      <c r="A357" s="101"/>
      <c r="B357" s="101"/>
      <c r="E357" s="105"/>
      <c r="F357" s="101"/>
      <c r="I357" s="101"/>
    </row>
    <row r="358" spans="1:9">
      <c r="A358" s="101"/>
      <c r="B358" s="101"/>
      <c r="E358" s="105"/>
      <c r="F358" s="101"/>
      <c r="I358" s="101"/>
    </row>
    <row r="359" spans="1:9">
      <c r="A359" s="101"/>
      <c r="B359" s="101"/>
      <c r="E359" s="105"/>
      <c r="F359" s="101"/>
      <c r="I359" s="101"/>
    </row>
    <row r="360" spans="1:9">
      <c r="A360" s="101"/>
      <c r="B360" s="101"/>
      <c r="E360" s="105"/>
      <c r="F360" s="101"/>
      <c r="I360" s="101"/>
    </row>
    <row r="361" spans="1:9">
      <c r="A361" s="101"/>
      <c r="B361" s="101"/>
      <c r="E361" s="105"/>
      <c r="F361" s="101"/>
      <c r="I361" s="101"/>
    </row>
    <row r="362" spans="1:9">
      <c r="A362" s="101"/>
      <c r="B362" s="101"/>
      <c r="E362" s="105"/>
      <c r="F362" s="101"/>
      <c r="I362" s="101"/>
    </row>
    <row r="363" spans="1:9">
      <c r="A363" s="101"/>
      <c r="B363" s="101"/>
      <c r="E363" s="105"/>
      <c r="F363" s="101"/>
      <c r="I363" s="101"/>
    </row>
    <row r="364" spans="1:9">
      <c r="A364" s="101"/>
      <c r="B364" s="101"/>
      <c r="E364" s="105"/>
      <c r="F364" s="101"/>
      <c r="I364" s="101"/>
    </row>
    <row r="365" spans="1:9">
      <c r="A365" s="101"/>
      <c r="B365" s="101"/>
      <c r="E365" s="105"/>
      <c r="F365" s="101"/>
      <c r="I365" s="101"/>
    </row>
    <row r="366" spans="1:9">
      <c r="A366" s="101"/>
      <c r="B366" s="101"/>
      <c r="E366" s="105"/>
      <c r="F366" s="101"/>
      <c r="I366" s="101"/>
    </row>
    <row r="367" spans="1:9">
      <c r="A367" s="101"/>
      <c r="B367" s="101"/>
      <c r="E367" s="105"/>
      <c r="F367" s="101"/>
      <c r="I367" s="101"/>
    </row>
    <row r="368" spans="1:9">
      <c r="A368" s="101"/>
      <c r="B368" s="101"/>
      <c r="E368" s="105"/>
      <c r="F368" s="101"/>
      <c r="I368" s="101"/>
    </row>
    <row r="369" spans="1:9">
      <c r="A369" s="101"/>
      <c r="B369" s="101"/>
      <c r="E369" s="105"/>
      <c r="F369" s="101"/>
      <c r="I369" s="101"/>
    </row>
    <row r="370" spans="1:9">
      <c r="A370" s="101"/>
      <c r="B370" s="101"/>
      <c r="E370" s="105"/>
      <c r="F370" s="101"/>
      <c r="I370" s="101"/>
    </row>
    <row r="371" spans="1:9">
      <c r="A371" s="101"/>
      <c r="B371" s="101"/>
      <c r="E371" s="105"/>
      <c r="F371" s="101"/>
      <c r="I371" s="101"/>
    </row>
    <row r="372" spans="1:9">
      <c r="A372" s="101"/>
      <c r="B372" s="101"/>
      <c r="E372" s="105"/>
      <c r="F372" s="101"/>
      <c r="I372" s="101"/>
    </row>
    <row r="373" spans="1:9">
      <c r="A373" s="101"/>
      <c r="B373" s="101"/>
      <c r="E373" s="105"/>
      <c r="F373" s="101"/>
      <c r="I373" s="101"/>
    </row>
    <row r="374" spans="1:9">
      <c r="A374" s="101"/>
      <c r="B374" s="101"/>
      <c r="E374" s="105"/>
      <c r="F374" s="101"/>
      <c r="I374" s="101"/>
    </row>
    <row r="375" spans="1:9">
      <c r="A375" s="101"/>
      <c r="B375" s="101"/>
      <c r="E375" s="105"/>
      <c r="F375" s="101"/>
      <c r="I375" s="101"/>
    </row>
    <row r="376" spans="1:9">
      <c r="A376" s="101"/>
      <c r="B376" s="101"/>
      <c r="E376" s="105"/>
      <c r="F376" s="101"/>
      <c r="I376" s="101"/>
    </row>
    <row r="377" spans="1:9">
      <c r="A377" s="101"/>
      <c r="B377" s="101"/>
      <c r="E377" s="105"/>
      <c r="F377" s="101"/>
      <c r="I377" s="101"/>
    </row>
    <row r="378" spans="1:9">
      <c r="A378" s="101"/>
      <c r="B378" s="101"/>
      <c r="E378" s="105"/>
      <c r="F378" s="101"/>
      <c r="I378" s="101"/>
    </row>
    <row r="379" spans="1:9">
      <c r="A379" s="101"/>
      <c r="B379" s="101"/>
      <c r="E379" s="105"/>
      <c r="F379" s="101"/>
      <c r="I379" s="101"/>
    </row>
    <row r="380" spans="1:9">
      <c r="A380" s="101"/>
      <c r="B380" s="101"/>
      <c r="E380" s="105"/>
      <c r="F380" s="101"/>
      <c r="I380" s="101"/>
    </row>
    <row r="381" spans="1:9">
      <c r="A381" s="101"/>
      <c r="B381" s="101"/>
      <c r="E381" s="105"/>
      <c r="F381" s="101"/>
      <c r="I381" s="101"/>
    </row>
    <row r="382" spans="1:9">
      <c r="A382" s="101"/>
      <c r="B382" s="101"/>
      <c r="E382" s="105"/>
      <c r="F382" s="101"/>
      <c r="I382" s="101"/>
    </row>
    <row r="383" spans="1:9">
      <c r="A383" s="101"/>
      <c r="B383" s="101"/>
      <c r="E383" s="105"/>
      <c r="F383" s="101"/>
      <c r="I383" s="101"/>
    </row>
    <row r="384" spans="1:9">
      <c r="A384" s="101"/>
      <c r="B384" s="101"/>
      <c r="E384" s="105"/>
      <c r="F384" s="101"/>
      <c r="I384" s="101"/>
    </row>
    <row r="385" spans="1:9">
      <c r="A385" s="101"/>
      <c r="B385" s="101"/>
      <c r="E385" s="105"/>
      <c r="F385" s="101"/>
      <c r="I385" s="101"/>
    </row>
    <row r="386" spans="1:9">
      <c r="A386" s="101"/>
      <c r="B386" s="101"/>
      <c r="E386" s="105"/>
      <c r="F386" s="101"/>
      <c r="I386" s="101"/>
    </row>
    <row r="387" spans="1:9">
      <c r="A387" s="101"/>
      <c r="B387" s="101"/>
      <c r="E387" s="105"/>
      <c r="F387" s="101"/>
      <c r="I387" s="101"/>
    </row>
    <row r="388" spans="1:9">
      <c r="A388" s="101"/>
      <c r="B388" s="101"/>
      <c r="E388" s="105"/>
      <c r="F388" s="101"/>
      <c r="I388" s="101"/>
    </row>
    <row r="389" spans="1:9">
      <c r="A389" s="101"/>
      <c r="B389" s="101"/>
      <c r="E389" s="105"/>
      <c r="F389" s="101"/>
      <c r="I389" s="101"/>
    </row>
    <row r="390" spans="1:9">
      <c r="A390" s="101"/>
      <c r="B390" s="101"/>
      <c r="E390" s="105"/>
      <c r="F390" s="101"/>
      <c r="I390" s="101"/>
    </row>
    <row r="391" spans="1:9">
      <c r="A391" s="101"/>
      <c r="B391" s="101"/>
      <c r="E391" s="105"/>
      <c r="F391" s="101"/>
      <c r="I391" s="101"/>
    </row>
    <row r="392" spans="1:9">
      <c r="A392" s="101"/>
      <c r="B392" s="101"/>
      <c r="E392" s="105"/>
      <c r="F392" s="101"/>
      <c r="I392" s="101"/>
    </row>
    <row r="393" spans="1:9">
      <c r="A393" s="101"/>
      <c r="B393" s="101"/>
      <c r="E393" s="105"/>
      <c r="F393" s="101"/>
      <c r="I393" s="101"/>
    </row>
    <row r="394" spans="1:9">
      <c r="A394" s="101"/>
      <c r="B394" s="101"/>
      <c r="E394" s="105"/>
      <c r="F394" s="101"/>
      <c r="I394" s="101"/>
    </row>
    <row r="395" spans="1:9">
      <c r="A395" s="101"/>
      <c r="B395" s="101"/>
      <c r="E395" s="105"/>
      <c r="F395" s="101"/>
      <c r="I395" s="101"/>
    </row>
    <row r="396" spans="1:9">
      <c r="A396" s="101"/>
      <c r="B396" s="101"/>
      <c r="E396" s="105"/>
      <c r="F396" s="101"/>
      <c r="I396" s="101"/>
    </row>
    <row r="397" spans="1:9">
      <c r="A397" s="101"/>
      <c r="B397" s="101"/>
      <c r="E397" s="105"/>
      <c r="F397" s="101"/>
      <c r="I397" s="101"/>
    </row>
    <row r="398" spans="1:9">
      <c r="A398" s="101"/>
      <c r="B398" s="101"/>
      <c r="E398" s="105"/>
      <c r="F398" s="101"/>
      <c r="I398" s="101"/>
    </row>
    <row r="399" spans="1:9">
      <c r="A399" s="101"/>
      <c r="B399" s="101"/>
      <c r="E399" s="105"/>
      <c r="F399" s="101"/>
      <c r="I399" s="101"/>
    </row>
    <row r="400" spans="1:9">
      <c r="A400" s="101"/>
      <c r="B400" s="101"/>
      <c r="E400" s="105"/>
      <c r="F400" s="101"/>
      <c r="I400" s="101"/>
    </row>
    <row r="401" spans="1:9">
      <c r="A401" s="101"/>
      <c r="B401" s="101"/>
      <c r="E401" s="105"/>
      <c r="F401" s="101"/>
      <c r="I401" s="101"/>
    </row>
    <row r="402" spans="1:9">
      <c r="A402" s="101"/>
      <c r="B402" s="101"/>
      <c r="E402" s="105"/>
      <c r="F402" s="101"/>
      <c r="I402" s="101"/>
    </row>
    <row r="403" spans="1:9">
      <c r="A403" s="101"/>
      <c r="B403" s="101"/>
      <c r="E403" s="105"/>
      <c r="F403" s="101"/>
      <c r="I403" s="101"/>
    </row>
    <row r="404" spans="1:9">
      <c r="A404" s="101"/>
      <c r="B404" s="101"/>
      <c r="E404" s="105"/>
      <c r="F404" s="101"/>
      <c r="I404" s="101"/>
    </row>
    <row r="405" spans="1:9">
      <c r="A405" s="101"/>
      <c r="B405" s="101"/>
      <c r="E405" s="105"/>
      <c r="F405" s="101"/>
      <c r="I405" s="101"/>
    </row>
    <row r="406" spans="1:9">
      <c r="A406" s="101"/>
      <c r="B406" s="101"/>
      <c r="E406" s="105"/>
      <c r="F406" s="101"/>
      <c r="I406" s="101"/>
    </row>
    <row r="407" spans="1:9">
      <c r="A407" s="101"/>
      <c r="B407" s="101"/>
      <c r="E407" s="105"/>
      <c r="F407" s="101"/>
      <c r="I407" s="101"/>
    </row>
    <row r="408" spans="1:9">
      <c r="A408" s="101"/>
      <c r="B408" s="101"/>
      <c r="E408" s="105"/>
      <c r="F408" s="101"/>
      <c r="I408" s="101"/>
    </row>
    <row r="409" spans="1:9">
      <c r="A409" s="101"/>
      <c r="B409" s="101"/>
      <c r="E409" s="105"/>
      <c r="F409" s="101"/>
      <c r="I409" s="101"/>
    </row>
    <row r="410" spans="1:9">
      <c r="A410" s="101"/>
      <c r="B410" s="101"/>
      <c r="E410" s="105"/>
      <c r="F410" s="101"/>
      <c r="I410" s="101"/>
    </row>
    <row r="411" spans="1:9">
      <c r="A411" s="101"/>
      <c r="B411" s="101"/>
      <c r="E411" s="105"/>
      <c r="F411" s="101"/>
      <c r="I411" s="101"/>
    </row>
    <row r="412" spans="1:9">
      <c r="A412" s="101"/>
      <c r="B412" s="101"/>
      <c r="E412" s="105"/>
      <c r="F412" s="101"/>
      <c r="I412" s="101"/>
    </row>
    <row r="413" spans="1:9">
      <c r="A413" s="101"/>
      <c r="B413" s="101"/>
      <c r="E413" s="105"/>
      <c r="F413" s="101"/>
      <c r="I413" s="101"/>
    </row>
    <row r="414" spans="1:9">
      <c r="A414" s="101"/>
      <c r="B414" s="101"/>
      <c r="E414" s="105"/>
      <c r="F414" s="101"/>
      <c r="I414" s="101"/>
    </row>
    <row r="415" spans="1:9">
      <c r="A415" s="101"/>
      <c r="B415" s="101"/>
      <c r="E415" s="105"/>
      <c r="F415" s="101"/>
      <c r="I415" s="101"/>
    </row>
    <row r="416" spans="1:9">
      <c r="A416" s="101"/>
      <c r="B416" s="101"/>
      <c r="E416" s="105"/>
      <c r="F416" s="101"/>
      <c r="I416" s="101"/>
    </row>
    <row r="417" spans="1:9">
      <c r="A417" s="101"/>
      <c r="B417" s="101"/>
      <c r="E417" s="105"/>
      <c r="F417" s="101"/>
      <c r="I417" s="101"/>
    </row>
    <row r="418" spans="1:9">
      <c r="A418" s="101"/>
      <c r="B418" s="101"/>
      <c r="E418" s="105"/>
      <c r="F418" s="101"/>
      <c r="I418" s="101"/>
    </row>
    <row r="419" spans="1:9">
      <c r="A419" s="101"/>
      <c r="B419" s="101"/>
      <c r="E419" s="105"/>
      <c r="F419" s="101"/>
      <c r="I419" s="101"/>
    </row>
    <row r="420" spans="1:9">
      <c r="A420" s="101"/>
      <c r="B420" s="101"/>
      <c r="E420" s="105"/>
      <c r="F420" s="101"/>
      <c r="I420" s="101"/>
    </row>
    <row r="421" spans="1:9">
      <c r="A421" s="101"/>
      <c r="B421" s="101"/>
      <c r="E421" s="105"/>
      <c r="F421" s="101"/>
      <c r="I421" s="101"/>
    </row>
    <row r="422" spans="1:9">
      <c r="A422" s="101"/>
      <c r="B422" s="101"/>
      <c r="E422" s="105"/>
      <c r="F422" s="101"/>
      <c r="I422" s="101"/>
    </row>
    <row r="423" spans="1:9">
      <c r="A423" s="101"/>
      <c r="B423" s="101"/>
      <c r="E423" s="105"/>
      <c r="F423" s="101"/>
      <c r="I423" s="101"/>
    </row>
    <row r="424" spans="1:9">
      <c r="A424" s="101"/>
      <c r="B424" s="101"/>
      <c r="E424" s="105"/>
      <c r="F424" s="101"/>
      <c r="I424" s="101"/>
    </row>
    <row r="425" spans="1:9">
      <c r="A425" s="101"/>
      <c r="B425" s="101"/>
      <c r="E425" s="105"/>
      <c r="F425" s="101"/>
      <c r="I425" s="101"/>
    </row>
    <row r="426" spans="1:9">
      <c r="A426" s="101"/>
      <c r="B426" s="101"/>
      <c r="E426" s="105"/>
      <c r="F426" s="101"/>
      <c r="I426" s="101"/>
    </row>
    <row r="427" spans="1:9">
      <c r="A427" s="101"/>
      <c r="B427" s="101"/>
      <c r="E427" s="105"/>
      <c r="F427" s="101"/>
      <c r="I427" s="101"/>
    </row>
    <row r="428" spans="1:9">
      <c r="A428" s="101"/>
      <c r="B428" s="101"/>
      <c r="E428" s="105"/>
      <c r="F428" s="101"/>
      <c r="I428" s="101"/>
    </row>
    <row r="429" spans="1:9">
      <c r="A429" s="101"/>
      <c r="B429" s="101"/>
      <c r="E429" s="105"/>
      <c r="F429" s="101"/>
      <c r="I429" s="101"/>
    </row>
    <row r="430" spans="1:9">
      <c r="A430" s="101"/>
      <c r="B430" s="101"/>
      <c r="E430" s="105"/>
      <c r="F430" s="101"/>
      <c r="I430" s="101"/>
    </row>
    <row r="431" spans="1:9">
      <c r="A431" s="101"/>
      <c r="B431" s="101"/>
      <c r="E431" s="105"/>
      <c r="F431" s="101"/>
      <c r="I431" s="101"/>
    </row>
    <row r="432" spans="1:9">
      <c r="A432" s="101"/>
      <c r="B432" s="101"/>
      <c r="E432" s="105"/>
      <c r="F432" s="101"/>
      <c r="I432" s="101"/>
    </row>
    <row r="433" spans="1:9">
      <c r="A433" s="101"/>
      <c r="B433" s="101"/>
      <c r="E433" s="105"/>
      <c r="F433" s="101"/>
      <c r="I433" s="101"/>
    </row>
    <row r="434" spans="1:9">
      <c r="A434" s="101"/>
      <c r="B434" s="101"/>
      <c r="E434" s="105"/>
      <c r="F434" s="101"/>
      <c r="I434" s="101"/>
    </row>
    <row r="435" spans="1:9">
      <c r="A435" s="101"/>
      <c r="B435" s="101"/>
      <c r="E435" s="105"/>
      <c r="F435" s="101"/>
      <c r="I435" s="101"/>
    </row>
    <row r="436" spans="1:9">
      <c r="A436" s="101"/>
      <c r="B436" s="101"/>
      <c r="E436" s="105"/>
      <c r="F436" s="101"/>
      <c r="I436" s="101"/>
    </row>
    <row r="437" spans="1:9">
      <c r="A437" s="101"/>
      <c r="B437" s="101"/>
      <c r="E437" s="105"/>
      <c r="F437" s="101"/>
      <c r="I437" s="101"/>
    </row>
    <row r="438" spans="1:9">
      <c r="A438" s="101"/>
      <c r="B438" s="101"/>
      <c r="E438" s="105"/>
      <c r="F438" s="101"/>
      <c r="I438" s="101"/>
    </row>
    <row r="439" spans="1:9">
      <c r="A439" s="101"/>
      <c r="B439" s="101"/>
      <c r="E439" s="105"/>
      <c r="F439" s="101"/>
      <c r="I439" s="101"/>
    </row>
    <row r="440" spans="1:9">
      <c r="A440" s="101"/>
      <c r="B440" s="101"/>
      <c r="E440" s="105"/>
      <c r="F440" s="101"/>
      <c r="I440" s="101"/>
    </row>
    <row r="441" spans="1:9">
      <c r="A441" s="101"/>
      <c r="B441" s="101"/>
      <c r="E441" s="105"/>
      <c r="F441" s="101"/>
      <c r="I441" s="101"/>
    </row>
    <row r="442" spans="1:9">
      <c r="A442" s="101"/>
      <c r="B442" s="101"/>
      <c r="E442" s="105"/>
      <c r="F442" s="101"/>
      <c r="I442" s="101"/>
    </row>
    <row r="443" spans="1:9">
      <c r="A443" s="101"/>
      <c r="B443" s="101"/>
      <c r="E443" s="105"/>
      <c r="F443" s="101"/>
      <c r="I443" s="101"/>
    </row>
    <row r="444" spans="1:9">
      <c r="A444" s="101"/>
      <c r="B444" s="101"/>
      <c r="E444" s="105"/>
      <c r="F444" s="101"/>
      <c r="I444" s="101"/>
    </row>
    <row r="445" spans="1:9">
      <c r="A445" s="101"/>
      <c r="B445" s="101"/>
      <c r="E445" s="105"/>
      <c r="F445" s="101"/>
      <c r="I445" s="101"/>
    </row>
    <row r="446" spans="1:9">
      <c r="A446" s="101"/>
      <c r="B446" s="101"/>
      <c r="E446" s="105"/>
      <c r="F446" s="101"/>
      <c r="I446" s="101"/>
    </row>
    <row r="447" spans="1:9">
      <c r="A447" s="101"/>
      <c r="B447" s="101"/>
      <c r="E447" s="105"/>
      <c r="F447" s="101"/>
      <c r="I447" s="101"/>
    </row>
    <row r="448" spans="1:9">
      <c r="A448" s="101"/>
      <c r="B448" s="101"/>
      <c r="E448" s="105"/>
      <c r="F448" s="101"/>
      <c r="I448" s="101"/>
    </row>
    <row r="449" spans="1:9">
      <c r="A449" s="101"/>
      <c r="B449" s="101"/>
      <c r="E449" s="105"/>
      <c r="F449" s="101"/>
      <c r="I449" s="101"/>
    </row>
    <row r="450" spans="1:9">
      <c r="A450" s="101"/>
      <c r="B450" s="101"/>
      <c r="E450" s="105"/>
      <c r="F450" s="101"/>
      <c r="I450" s="101"/>
    </row>
    <row r="451" spans="1:9">
      <c r="A451" s="101"/>
      <c r="B451" s="101"/>
      <c r="E451" s="105"/>
      <c r="F451" s="101"/>
      <c r="I451" s="101"/>
    </row>
    <row r="452" spans="1:9">
      <c r="A452" s="101"/>
      <c r="B452" s="101"/>
      <c r="E452" s="105"/>
      <c r="F452" s="101"/>
      <c r="I452" s="101"/>
    </row>
    <row r="453" spans="1:9">
      <c r="A453" s="101"/>
      <c r="B453" s="101"/>
      <c r="E453" s="105"/>
      <c r="F453" s="101"/>
      <c r="I453" s="101"/>
    </row>
    <row r="454" spans="1:9">
      <c r="A454" s="101"/>
      <c r="B454" s="101"/>
      <c r="E454" s="105"/>
      <c r="F454" s="101"/>
      <c r="I454" s="101"/>
    </row>
    <row r="455" spans="1:9">
      <c r="A455" s="101"/>
      <c r="B455" s="101"/>
      <c r="E455" s="105"/>
      <c r="F455" s="101"/>
      <c r="I455" s="101"/>
    </row>
    <row r="456" spans="1:9">
      <c r="A456" s="101"/>
      <c r="B456" s="101"/>
      <c r="E456" s="105"/>
      <c r="F456" s="101"/>
      <c r="I456" s="101"/>
    </row>
    <row r="457" spans="1:9">
      <c r="A457" s="101"/>
      <c r="B457" s="101"/>
      <c r="E457" s="105"/>
      <c r="F457" s="101"/>
      <c r="I457" s="101"/>
    </row>
    <row r="458" spans="1:9">
      <c r="A458" s="101"/>
      <c r="B458" s="101"/>
      <c r="E458" s="105"/>
      <c r="F458" s="101"/>
      <c r="I458" s="101"/>
    </row>
    <row r="459" spans="1:9">
      <c r="A459" s="101"/>
      <c r="B459" s="101"/>
      <c r="E459" s="105"/>
      <c r="F459" s="101"/>
      <c r="I459" s="101"/>
    </row>
    <row r="460" spans="1:9">
      <c r="A460" s="101"/>
      <c r="B460" s="101"/>
      <c r="E460" s="105"/>
      <c r="F460" s="101"/>
      <c r="I460" s="101"/>
    </row>
    <row r="461" spans="1:9">
      <c r="A461" s="101"/>
      <c r="B461" s="101"/>
      <c r="E461" s="105"/>
      <c r="F461" s="101"/>
      <c r="I461" s="101"/>
    </row>
    <row r="462" spans="1:9">
      <c r="A462" s="101"/>
      <c r="B462" s="101"/>
      <c r="E462" s="105"/>
      <c r="F462" s="101"/>
      <c r="I462" s="101"/>
    </row>
    <row r="463" spans="1:9">
      <c r="A463" s="101"/>
      <c r="B463" s="101"/>
      <c r="E463" s="105"/>
      <c r="F463" s="101"/>
      <c r="I463" s="101"/>
    </row>
    <row r="464" spans="1:9">
      <c r="A464" s="101"/>
      <c r="B464" s="101"/>
      <c r="E464" s="105"/>
      <c r="F464" s="101"/>
      <c r="I464" s="101"/>
    </row>
    <row r="465" spans="1:9">
      <c r="A465" s="101"/>
      <c r="B465" s="101"/>
      <c r="E465" s="105"/>
      <c r="F465" s="101"/>
      <c r="I465" s="101"/>
    </row>
    <row r="466" spans="1:9">
      <c r="A466" s="101"/>
      <c r="B466" s="101"/>
      <c r="E466" s="105"/>
      <c r="F466" s="101"/>
      <c r="I466" s="101"/>
    </row>
    <row r="467" spans="1:9">
      <c r="A467" s="101"/>
      <c r="B467" s="101"/>
      <c r="E467" s="105"/>
      <c r="F467" s="101"/>
      <c r="I467" s="101"/>
    </row>
    <row r="468" spans="1:9">
      <c r="A468" s="101"/>
      <c r="B468" s="101"/>
      <c r="E468" s="105"/>
      <c r="F468" s="101"/>
      <c r="I468" s="101"/>
    </row>
    <row r="469" spans="1:9">
      <c r="A469" s="101"/>
      <c r="B469" s="101"/>
      <c r="E469" s="105"/>
      <c r="F469" s="101"/>
      <c r="I469" s="101"/>
    </row>
    <row r="470" spans="1:9">
      <c r="A470" s="101"/>
      <c r="B470" s="101"/>
      <c r="E470" s="105"/>
      <c r="F470" s="101"/>
      <c r="I470" s="101"/>
    </row>
    <row r="471" spans="1:9">
      <c r="A471" s="101"/>
      <c r="B471" s="101"/>
      <c r="E471" s="105"/>
      <c r="F471" s="101"/>
      <c r="I471" s="101"/>
    </row>
    <row r="472" spans="1:9">
      <c r="A472" s="101"/>
      <c r="B472" s="101"/>
      <c r="E472" s="105"/>
      <c r="F472" s="101"/>
      <c r="I472" s="101"/>
    </row>
    <row r="473" spans="1:9">
      <c r="A473" s="101"/>
      <c r="B473" s="101"/>
      <c r="E473" s="105"/>
      <c r="F473" s="101"/>
      <c r="I473" s="101"/>
    </row>
    <row r="474" spans="1:9">
      <c r="A474" s="101"/>
      <c r="B474" s="101"/>
      <c r="E474" s="105"/>
      <c r="F474" s="101"/>
      <c r="I474" s="101"/>
    </row>
    <row r="475" spans="1:9">
      <c r="A475" s="101"/>
      <c r="B475" s="101"/>
      <c r="E475" s="105"/>
      <c r="F475" s="101"/>
      <c r="I475" s="101"/>
    </row>
    <row r="476" spans="1:9">
      <c r="A476" s="101"/>
      <c r="B476" s="101"/>
      <c r="E476" s="105"/>
      <c r="F476" s="101"/>
      <c r="I476" s="101"/>
    </row>
    <row r="477" spans="1:9">
      <c r="A477" s="101"/>
      <c r="B477" s="101"/>
      <c r="E477" s="105"/>
      <c r="F477" s="101"/>
      <c r="I477" s="101"/>
    </row>
    <row r="478" spans="1:9">
      <c r="A478" s="101"/>
      <c r="B478" s="101"/>
      <c r="E478" s="105"/>
      <c r="F478" s="101"/>
      <c r="I478" s="101"/>
    </row>
    <row r="479" spans="1:9">
      <c r="A479" s="101"/>
      <c r="B479" s="101"/>
      <c r="E479" s="105"/>
      <c r="F479" s="101"/>
      <c r="I479" s="101"/>
    </row>
    <row r="480" spans="1:9">
      <c r="A480" s="101"/>
      <c r="B480" s="101"/>
      <c r="E480" s="105"/>
      <c r="F480" s="101"/>
      <c r="I480" s="101"/>
    </row>
    <row r="481" spans="1:9">
      <c r="A481" s="101"/>
      <c r="B481" s="101"/>
      <c r="E481" s="105"/>
      <c r="F481" s="101"/>
      <c r="I481" s="101"/>
    </row>
    <row r="482" spans="1:9">
      <c r="A482" s="101"/>
      <c r="B482" s="101"/>
      <c r="E482" s="105"/>
      <c r="F482" s="101"/>
      <c r="I482" s="101"/>
    </row>
    <row r="483" spans="1:9">
      <c r="A483" s="101"/>
      <c r="B483" s="101"/>
      <c r="E483" s="105"/>
      <c r="F483" s="101"/>
      <c r="I483" s="101"/>
    </row>
    <row r="484" spans="1:9">
      <c r="A484" s="101"/>
      <c r="B484" s="101"/>
      <c r="E484" s="105"/>
      <c r="F484" s="101"/>
      <c r="I484" s="101"/>
    </row>
    <row r="485" spans="1:9">
      <c r="A485" s="101"/>
      <c r="B485" s="101"/>
      <c r="E485" s="105"/>
      <c r="F485" s="101"/>
      <c r="I485" s="101"/>
    </row>
    <row r="486" spans="1:9">
      <c r="A486" s="101"/>
      <c r="B486" s="101"/>
      <c r="E486" s="105"/>
      <c r="F486" s="101"/>
      <c r="I486" s="101"/>
    </row>
    <row r="487" spans="1:9">
      <c r="A487" s="101"/>
      <c r="B487" s="101"/>
      <c r="E487" s="105"/>
      <c r="F487" s="101"/>
      <c r="I487" s="101"/>
    </row>
    <row r="488" spans="1:9">
      <c r="A488" s="101"/>
      <c r="B488" s="101"/>
      <c r="E488" s="105"/>
      <c r="F488" s="101"/>
      <c r="I488" s="101"/>
    </row>
    <row r="489" spans="1:9">
      <c r="A489" s="101"/>
      <c r="B489" s="101"/>
      <c r="E489" s="105"/>
      <c r="F489" s="101"/>
      <c r="I489" s="101"/>
    </row>
    <row r="490" spans="1:9">
      <c r="A490" s="101"/>
      <c r="B490" s="101"/>
      <c r="E490" s="105"/>
      <c r="F490" s="101"/>
      <c r="I490" s="101"/>
    </row>
    <row r="491" spans="1:9">
      <c r="A491" s="101"/>
      <c r="B491" s="101"/>
      <c r="E491" s="105"/>
      <c r="F491" s="101"/>
      <c r="I491" s="101"/>
    </row>
    <row r="492" spans="1:9">
      <c r="A492" s="101"/>
      <c r="B492" s="101"/>
      <c r="E492" s="105"/>
      <c r="F492" s="101"/>
      <c r="I492" s="101"/>
    </row>
    <row r="493" spans="1:9">
      <c r="A493" s="101"/>
      <c r="B493" s="101"/>
      <c r="E493" s="105"/>
      <c r="F493" s="101"/>
      <c r="I493" s="101"/>
    </row>
    <row r="494" spans="1:9">
      <c r="A494" s="101"/>
      <c r="B494" s="101"/>
      <c r="E494" s="105"/>
      <c r="F494" s="101"/>
      <c r="I494" s="101"/>
    </row>
    <row r="495" spans="1:9">
      <c r="A495" s="101"/>
      <c r="B495" s="101"/>
      <c r="E495" s="105"/>
      <c r="F495" s="101"/>
      <c r="I495" s="101"/>
    </row>
    <row r="496" spans="1:9">
      <c r="A496" s="101"/>
      <c r="B496" s="101"/>
      <c r="E496" s="105"/>
      <c r="F496" s="101"/>
      <c r="I496" s="101"/>
    </row>
    <row r="497" spans="1:9">
      <c r="A497" s="101"/>
      <c r="B497" s="101"/>
      <c r="E497" s="105"/>
      <c r="F497" s="101"/>
      <c r="I497" s="101"/>
    </row>
    <row r="498" spans="1:9">
      <c r="A498" s="101"/>
      <c r="B498" s="101"/>
      <c r="E498" s="105"/>
      <c r="F498" s="101"/>
      <c r="I498" s="101"/>
    </row>
    <row r="499" spans="1:9">
      <c r="A499" s="101"/>
      <c r="B499" s="101"/>
      <c r="E499" s="105"/>
      <c r="F499" s="101"/>
      <c r="I499" s="101"/>
    </row>
    <row r="500" spans="1:9">
      <c r="A500" s="101"/>
      <c r="B500" s="101"/>
      <c r="E500" s="105"/>
      <c r="F500" s="101"/>
      <c r="I500" s="101"/>
    </row>
    <row r="501" spans="1:9">
      <c r="A501" s="101"/>
      <c r="B501" s="101"/>
      <c r="E501" s="105"/>
      <c r="F501" s="101"/>
      <c r="I501" s="101"/>
    </row>
    <row r="502" spans="1:9">
      <c r="A502" s="101"/>
      <c r="B502" s="101"/>
      <c r="E502" s="105"/>
      <c r="F502" s="101"/>
      <c r="I502" s="101"/>
    </row>
    <row r="503" spans="1:9">
      <c r="A503" s="101"/>
      <c r="B503" s="101"/>
      <c r="E503" s="105"/>
      <c r="F503" s="101"/>
      <c r="I503" s="101"/>
    </row>
    <row r="504" spans="1:9">
      <c r="A504" s="101"/>
      <c r="B504" s="101"/>
      <c r="E504" s="105"/>
      <c r="F504" s="101"/>
      <c r="I504" s="101"/>
    </row>
    <row r="505" spans="1:9">
      <c r="A505" s="101"/>
      <c r="B505" s="101"/>
      <c r="E505" s="105"/>
      <c r="F505" s="101"/>
      <c r="I505" s="101"/>
    </row>
    <row r="506" spans="1:9">
      <c r="A506" s="101"/>
      <c r="B506" s="101"/>
      <c r="E506" s="105"/>
      <c r="F506" s="101"/>
      <c r="I506" s="101"/>
    </row>
    <row r="507" spans="1:9">
      <c r="A507" s="101"/>
      <c r="B507" s="101"/>
      <c r="E507" s="105"/>
      <c r="F507" s="101"/>
      <c r="I507" s="101"/>
    </row>
    <row r="508" spans="1:9">
      <c r="A508" s="101"/>
      <c r="B508" s="101"/>
      <c r="E508" s="105"/>
      <c r="F508" s="101"/>
      <c r="I508" s="101"/>
    </row>
    <row r="509" spans="1:9">
      <c r="A509" s="101"/>
      <c r="B509" s="101"/>
      <c r="E509" s="105"/>
      <c r="F509" s="101"/>
      <c r="I509" s="101"/>
    </row>
    <row r="510" spans="1:9">
      <c r="A510" s="101"/>
      <c r="B510" s="101"/>
      <c r="E510" s="105"/>
      <c r="F510" s="101"/>
      <c r="I510" s="101"/>
    </row>
    <row r="511" spans="1:9">
      <c r="A511" s="101"/>
      <c r="B511" s="101"/>
      <c r="E511" s="105"/>
      <c r="F511" s="101"/>
      <c r="I511" s="101"/>
    </row>
    <row r="512" spans="1:9">
      <c r="A512" s="101"/>
      <c r="B512" s="101"/>
      <c r="E512" s="105"/>
      <c r="F512" s="101"/>
      <c r="I512" s="101"/>
    </row>
    <row r="513" spans="1:9">
      <c r="A513" s="101"/>
      <c r="B513" s="101"/>
      <c r="E513" s="105"/>
      <c r="F513" s="101"/>
      <c r="I513" s="101"/>
    </row>
    <row r="514" spans="1:9">
      <c r="A514" s="101"/>
      <c r="B514" s="101"/>
      <c r="E514" s="105"/>
      <c r="F514" s="101"/>
      <c r="I514" s="101"/>
    </row>
    <row r="515" spans="1:9">
      <c r="A515" s="101"/>
      <c r="B515" s="101"/>
      <c r="E515" s="105"/>
      <c r="F515" s="101"/>
      <c r="I515" s="101"/>
    </row>
    <row r="516" spans="1:9">
      <c r="A516" s="101"/>
      <c r="B516" s="101"/>
      <c r="E516" s="105"/>
      <c r="F516" s="101"/>
      <c r="I516" s="101"/>
    </row>
    <row r="517" spans="1:9">
      <c r="A517" s="101"/>
      <c r="B517" s="101"/>
      <c r="E517" s="105"/>
      <c r="F517" s="101"/>
      <c r="I517" s="101"/>
    </row>
    <row r="518" spans="1:9">
      <c r="A518" s="101"/>
      <c r="B518" s="101"/>
      <c r="E518" s="105"/>
      <c r="F518" s="101"/>
      <c r="I518" s="101"/>
    </row>
    <row r="519" spans="1:9">
      <c r="A519" s="101"/>
      <c r="B519" s="101"/>
      <c r="E519" s="105"/>
      <c r="F519" s="101"/>
      <c r="I519" s="101"/>
    </row>
    <row r="520" spans="1:9">
      <c r="A520" s="101"/>
      <c r="B520" s="101"/>
      <c r="E520" s="105"/>
      <c r="F520" s="101"/>
      <c r="I520" s="101"/>
    </row>
    <row r="521" spans="1:9">
      <c r="A521" s="101"/>
      <c r="B521" s="101"/>
      <c r="E521" s="105"/>
      <c r="F521" s="101"/>
      <c r="I521" s="101"/>
    </row>
    <row r="522" spans="1:9">
      <c r="A522" s="101"/>
      <c r="B522" s="101"/>
      <c r="E522" s="105"/>
      <c r="F522" s="101"/>
      <c r="I522" s="101"/>
    </row>
    <row r="523" spans="1:9">
      <c r="A523" s="101"/>
      <c r="B523" s="101"/>
      <c r="E523" s="105"/>
      <c r="F523" s="101"/>
      <c r="I523" s="101"/>
    </row>
    <row r="524" spans="1:9">
      <c r="A524" s="101"/>
      <c r="B524" s="101"/>
      <c r="E524" s="105"/>
      <c r="F524" s="101"/>
      <c r="I524" s="101"/>
    </row>
    <row r="525" spans="1:9">
      <c r="A525" s="101"/>
      <c r="B525" s="101"/>
      <c r="E525" s="105"/>
      <c r="F525" s="101"/>
      <c r="I525" s="101"/>
    </row>
    <row r="526" spans="1:9">
      <c r="A526" s="101"/>
      <c r="B526" s="101"/>
      <c r="E526" s="105"/>
      <c r="F526" s="101"/>
      <c r="I526" s="101"/>
    </row>
    <row r="527" spans="1:9">
      <c r="A527" s="101"/>
      <c r="B527" s="101"/>
      <c r="E527" s="105"/>
      <c r="F527" s="101"/>
      <c r="I527" s="101"/>
    </row>
    <row r="528" spans="1:9">
      <c r="A528" s="101"/>
      <c r="B528" s="101"/>
      <c r="E528" s="105"/>
      <c r="F528" s="101"/>
      <c r="I528" s="101"/>
    </row>
    <row r="529" spans="1:9">
      <c r="A529" s="101"/>
      <c r="B529" s="101"/>
      <c r="E529" s="105"/>
      <c r="F529" s="101"/>
      <c r="I529" s="101"/>
    </row>
    <row r="530" spans="1:9">
      <c r="A530" s="101"/>
      <c r="B530" s="101"/>
      <c r="E530" s="105"/>
      <c r="F530" s="101"/>
      <c r="I530" s="101"/>
    </row>
    <row r="531" spans="1:9">
      <c r="A531" s="101"/>
      <c r="B531" s="101"/>
      <c r="E531" s="105"/>
      <c r="F531" s="101"/>
      <c r="I531" s="101"/>
    </row>
    <row r="532" spans="1:9">
      <c r="A532" s="101"/>
      <c r="B532" s="101"/>
      <c r="E532" s="105"/>
      <c r="F532" s="101"/>
      <c r="I532" s="101"/>
    </row>
    <row r="533" spans="1:9">
      <c r="A533" s="101"/>
      <c r="B533" s="101"/>
      <c r="E533" s="105"/>
      <c r="F533" s="101"/>
      <c r="I533" s="101"/>
    </row>
    <row r="534" spans="1:9">
      <c r="A534" s="101"/>
      <c r="B534" s="101"/>
      <c r="E534" s="105"/>
      <c r="F534" s="101"/>
      <c r="I534" s="101"/>
    </row>
    <row r="535" spans="1:9">
      <c r="A535" s="101"/>
      <c r="B535" s="101"/>
      <c r="E535" s="105"/>
      <c r="F535" s="101"/>
      <c r="I535" s="101"/>
    </row>
    <row r="536" spans="1:9">
      <c r="A536" s="101"/>
      <c r="B536" s="101"/>
      <c r="E536" s="105"/>
      <c r="F536" s="101"/>
      <c r="I536" s="101"/>
    </row>
    <row r="537" spans="1:9">
      <c r="A537" s="101"/>
      <c r="B537" s="101"/>
      <c r="E537" s="105"/>
      <c r="F537" s="101"/>
      <c r="I537" s="101"/>
    </row>
    <row r="538" spans="1:9">
      <c r="A538" s="101"/>
      <c r="B538" s="101"/>
      <c r="E538" s="105"/>
      <c r="F538" s="101"/>
      <c r="I538" s="101"/>
    </row>
    <row r="539" spans="1:9">
      <c r="A539" s="101"/>
      <c r="B539" s="101"/>
      <c r="E539" s="105"/>
      <c r="F539" s="101"/>
      <c r="I539" s="101"/>
    </row>
    <row r="540" spans="1:9">
      <c r="A540" s="101"/>
      <c r="B540" s="101"/>
      <c r="E540" s="105"/>
      <c r="F540" s="101"/>
      <c r="I540" s="101"/>
    </row>
    <row r="541" spans="1:9">
      <c r="A541" s="101"/>
      <c r="B541" s="101"/>
      <c r="E541" s="105"/>
      <c r="F541" s="101"/>
      <c r="I541" s="101"/>
    </row>
    <row r="542" spans="1:9">
      <c r="A542" s="101"/>
      <c r="B542" s="101"/>
      <c r="E542" s="105"/>
      <c r="F542" s="101"/>
      <c r="I542" s="101"/>
    </row>
    <row r="543" spans="1:9">
      <c r="A543" s="101"/>
      <c r="B543" s="101"/>
      <c r="E543" s="105"/>
      <c r="F543" s="101"/>
      <c r="I543" s="101"/>
    </row>
    <row r="544" spans="1:9">
      <c r="A544" s="101"/>
      <c r="B544" s="101"/>
      <c r="E544" s="105"/>
      <c r="F544" s="101"/>
      <c r="I544" s="101"/>
    </row>
    <row r="545" spans="1:9">
      <c r="A545" s="101"/>
      <c r="B545" s="101"/>
      <c r="E545" s="105"/>
      <c r="F545" s="101"/>
      <c r="I545" s="101"/>
    </row>
    <row r="546" spans="1:9">
      <c r="A546" s="101"/>
      <c r="B546" s="101"/>
      <c r="E546" s="105"/>
      <c r="F546" s="101"/>
      <c r="I546" s="101"/>
    </row>
    <row r="547" spans="1:9">
      <c r="A547" s="101"/>
      <c r="B547" s="101"/>
      <c r="E547" s="105"/>
      <c r="F547" s="101"/>
      <c r="I547" s="101"/>
    </row>
    <row r="548" spans="1:9">
      <c r="A548" s="101"/>
      <c r="B548" s="101"/>
      <c r="E548" s="105"/>
      <c r="F548" s="101"/>
      <c r="I548" s="101"/>
    </row>
    <row r="549" spans="1:9">
      <c r="A549" s="101"/>
      <c r="B549" s="101"/>
      <c r="E549" s="105"/>
      <c r="F549" s="101"/>
      <c r="I549" s="101"/>
    </row>
    <row r="550" spans="1:9">
      <c r="A550" s="101"/>
      <c r="B550" s="101"/>
      <c r="E550" s="105"/>
      <c r="F550" s="101"/>
      <c r="I550" s="101"/>
    </row>
    <row r="551" spans="1:9">
      <c r="A551" s="101"/>
      <c r="B551" s="101"/>
      <c r="E551" s="105"/>
      <c r="F551" s="101"/>
      <c r="I551" s="101"/>
    </row>
    <row r="552" spans="1:9">
      <c r="A552" s="101"/>
      <c r="B552" s="101"/>
      <c r="E552" s="105"/>
      <c r="F552" s="101"/>
      <c r="I552" s="101"/>
    </row>
    <row r="553" spans="1:9">
      <c r="A553" s="101"/>
      <c r="B553" s="101"/>
      <c r="E553" s="105"/>
      <c r="F553" s="101"/>
      <c r="I553" s="101"/>
    </row>
    <row r="554" spans="1:9">
      <c r="A554" s="101"/>
      <c r="B554" s="101"/>
      <c r="E554" s="105"/>
      <c r="F554" s="101"/>
      <c r="I554" s="101"/>
    </row>
    <row r="555" spans="1:9">
      <c r="A555" s="101"/>
      <c r="B555" s="101"/>
      <c r="E555" s="105"/>
      <c r="F555" s="101"/>
      <c r="I555" s="101"/>
    </row>
    <row r="556" spans="1:9">
      <c r="A556" s="101"/>
      <c r="B556" s="101"/>
      <c r="E556" s="105"/>
      <c r="F556" s="101"/>
      <c r="I556" s="101"/>
    </row>
    <row r="557" spans="1:9">
      <c r="A557" s="101"/>
      <c r="B557" s="101"/>
      <c r="E557" s="105"/>
      <c r="F557" s="101"/>
      <c r="I557" s="101"/>
    </row>
    <row r="558" spans="1:9">
      <c r="A558" s="101"/>
      <c r="B558" s="101"/>
      <c r="E558" s="105"/>
      <c r="F558" s="101"/>
      <c r="I558" s="101"/>
    </row>
    <row r="559" spans="1:9">
      <c r="A559" s="101"/>
      <c r="B559" s="101"/>
      <c r="E559" s="105"/>
      <c r="F559" s="101"/>
      <c r="I559" s="101"/>
    </row>
    <row r="560" spans="1:9">
      <c r="A560" s="101"/>
      <c r="B560" s="101"/>
      <c r="E560" s="105"/>
      <c r="F560" s="101"/>
      <c r="I560" s="101"/>
    </row>
    <row r="561" spans="1:9">
      <c r="A561" s="101"/>
      <c r="B561" s="101"/>
      <c r="E561" s="105"/>
      <c r="F561" s="101"/>
      <c r="I561" s="101"/>
    </row>
    <row r="562" spans="1:9">
      <c r="A562" s="101"/>
      <c r="B562" s="101"/>
      <c r="E562" s="105"/>
      <c r="F562" s="101"/>
      <c r="I562" s="101"/>
    </row>
    <row r="563" spans="1:9">
      <c r="A563" s="101"/>
      <c r="B563" s="101"/>
      <c r="E563" s="105"/>
      <c r="F563" s="101"/>
      <c r="I563" s="101"/>
    </row>
    <row r="564" spans="1:9">
      <c r="A564" s="101"/>
      <c r="B564" s="101"/>
      <c r="E564" s="105"/>
      <c r="F564" s="101"/>
      <c r="I564" s="101"/>
    </row>
    <row r="565" spans="1:9">
      <c r="A565" s="101"/>
      <c r="B565" s="101"/>
      <c r="E565" s="105"/>
      <c r="F565" s="101"/>
      <c r="I565" s="101"/>
    </row>
    <row r="566" spans="1:9">
      <c r="A566" s="101"/>
      <c r="B566" s="101"/>
      <c r="E566" s="105"/>
      <c r="F566" s="101"/>
      <c r="I566" s="101"/>
    </row>
    <row r="567" spans="1:9">
      <c r="A567" s="101"/>
      <c r="B567" s="101"/>
      <c r="E567" s="105"/>
      <c r="F567" s="101"/>
      <c r="I567" s="101"/>
    </row>
    <row r="568" spans="1:9">
      <c r="A568" s="101"/>
      <c r="B568" s="101"/>
      <c r="E568" s="105"/>
      <c r="F568" s="101"/>
      <c r="I568" s="101"/>
    </row>
    <row r="569" spans="1:9">
      <c r="A569" s="101"/>
      <c r="B569" s="101"/>
      <c r="E569" s="105"/>
      <c r="F569" s="101"/>
      <c r="I569" s="101"/>
    </row>
    <row r="570" spans="1:9">
      <c r="A570" s="101"/>
      <c r="B570" s="101"/>
      <c r="E570" s="105"/>
      <c r="F570" s="101"/>
      <c r="I570" s="101"/>
    </row>
    <row r="571" spans="1:9">
      <c r="A571" s="101"/>
      <c r="B571" s="101"/>
      <c r="E571" s="105"/>
      <c r="F571" s="101"/>
      <c r="I571" s="101"/>
    </row>
    <row r="572" spans="1:9">
      <c r="A572" s="101"/>
      <c r="B572" s="101"/>
      <c r="E572" s="105"/>
      <c r="F572" s="101"/>
      <c r="I572" s="101"/>
    </row>
    <row r="573" spans="1:9">
      <c r="A573" s="101"/>
      <c r="B573" s="101"/>
      <c r="E573" s="105"/>
      <c r="F573" s="101"/>
      <c r="I573" s="101"/>
    </row>
    <row r="574" spans="1:9">
      <c r="A574" s="101"/>
      <c r="B574" s="101"/>
      <c r="E574" s="105"/>
      <c r="F574" s="101"/>
      <c r="I574" s="101"/>
    </row>
    <row r="575" spans="1:9">
      <c r="A575" s="101"/>
      <c r="B575" s="101"/>
      <c r="E575" s="105"/>
      <c r="F575" s="101"/>
      <c r="I575" s="101"/>
    </row>
    <row r="576" spans="1:9">
      <c r="A576" s="101"/>
      <c r="B576" s="101"/>
      <c r="E576" s="105"/>
      <c r="F576" s="101"/>
      <c r="I576" s="101"/>
    </row>
    <row r="577" spans="1:9">
      <c r="A577" s="101"/>
      <c r="B577" s="101"/>
      <c r="E577" s="105"/>
      <c r="F577" s="101"/>
      <c r="I577" s="101"/>
    </row>
    <row r="578" spans="1:9">
      <c r="A578" s="101"/>
      <c r="B578" s="101"/>
      <c r="E578" s="105"/>
      <c r="F578" s="101"/>
      <c r="I578" s="101"/>
    </row>
    <row r="579" spans="1:9">
      <c r="A579" s="101"/>
      <c r="B579" s="101"/>
      <c r="E579" s="105"/>
      <c r="F579" s="101"/>
      <c r="I579" s="101"/>
    </row>
    <row r="580" spans="1:9">
      <c r="A580" s="101"/>
      <c r="B580" s="101"/>
      <c r="E580" s="105"/>
      <c r="F580" s="101"/>
      <c r="I580" s="101"/>
    </row>
    <row r="581" spans="1:9">
      <c r="A581" s="101"/>
      <c r="B581" s="101"/>
      <c r="E581" s="105"/>
      <c r="F581" s="101"/>
      <c r="I581" s="101"/>
    </row>
    <row r="582" spans="1:9">
      <c r="A582" s="101"/>
      <c r="B582" s="101"/>
      <c r="E582" s="105"/>
      <c r="F582" s="101"/>
      <c r="I582" s="101"/>
    </row>
    <row r="583" spans="1:9">
      <c r="A583" s="101"/>
      <c r="B583" s="101"/>
      <c r="E583" s="105"/>
      <c r="F583" s="101"/>
      <c r="I583" s="101"/>
    </row>
    <row r="584" spans="1:9">
      <c r="A584" s="101"/>
      <c r="B584" s="101"/>
      <c r="E584" s="105"/>
      <c r="F584" s="101"/>
      <c r="I584" s="101"/>
    </row>
    <row r="585" spans="1:9">
      <c r="A585" s="101"/>
      <c r="B585" s="101"/>
      <c r="E585" s="105"/>
      <c r="F585" s="101"/>
      <c r="I585" s="101"/>
    </row>
    <row r="586" spans="1:9">
      <c r="A586" s="101"/>
      <c r="B586" s="101"/>
      <c r="E586" s="105"/>
      <c r="F586" s="101"/>
      <c r="I586" s="101"/>
    </row>
    <row r="587" spans="1:9">
      <c r="A587" s="101"/>
      <c r="B587" s="101"/>
      <c r="E587" s="105"/>
      <c r="F587" s="101"/>
      <c r="I587" s="101"/>
    </row>
    <row r="588" spans="1:9">
      <c r="A588" s="101"/>
      <c r="B588" s="101"/>
      <c r="E588" s="105"/>
      <c r="F588" s="101"/>
      <c r="I588" s="101"/>
    </row>
    <row r="589" spans="1:9">
      <c r="A589" s="101"/>
      <c r="B589" s="101"/>
      <c r="E589" s="105"/>
      <c r="F589" s="101"/>
      <c r="I589" s="101"/>
    </row>
    <row r="590" spans="1:9">
      <c r="A590" s="101"/>
      <c r="B590" s="101"/>
      <c r="E590" s="105"/>
      <c r="F590" s="101"/>
      <c r="I590" s="101"/>
    </row>
    <row r="591" spans="1:9">
      <c r="A591" s="101"/>
      <c r="B591" s="101"/>
      <c r="E591" s="105"/>
      <c r="F591" s="101"/>
      <c r="I591" s="101"/>
    </row>
    <row r="592" spans="1:9">
      <c r="A592" s="101"/>
      <c r="B592" s="101"/>
      <c r="E592" s="105"/>
      <c r="F592" s="101"/>
      <c r="I592" s="101"/>
    </row>
    <row r="593" spans="1:9">
      <c r="A593" s="101"/>
      <c r="B593" s="101"/>
      <c r="E593" s="105"/>
      <c r="F593" s="101"/>
      <c r="I593" s="101"/>
    </row>
    <row r="594" spans="1:9">
      <c r="A594" s="101"/>
      <c r="B594" s="101"/>
      <c r="E594" s="105"/>
      <c r="F594" s="101"/>
      <c r="I594" s="101"/>
    </row>
    <row r="595" spans="1:9">
      <c r="E595" s="105"/>
      <c r="F595" s="101"/>
      <c r="I595" s="101"/>
    </row>
    <row r="596" spans="1:9">
      <c r="E596" s="105"/>
      <c r="F596" s="101"/>
      <c r="I596" s="101"/>
    </row>
    <row r="597" spans="1:9">
      <c r="E597" s="105"/>
      <c r="F597" s="101"/>
      <c r="I597" s="101"/>
    </row>
    <row r="598" spans="1:9">
      <c r="E598" s="105"/>
      <c r="F598" s="101"/>
      <c r="I598" s="101"/>
    </row>
    <row r="599" spans="1:9">
      <c r="E599" s="105"/>
      <c r="F599" s="101"/>
      <c r="I599" s="101"/>
    </row>
    <row r="600" spans="1:9">
      <c r="E600" s="105"/>
      <c r="F600" s="101"/>
      <c r="I600" s="101"/>
    </row>
    <row r="601" spans="1:9">
      <c r="E601" s="105"/>
      <c r="F601" s="101"/>
      <c r="I601" s="101"/>
    </row>
    <row r="602" spans="1:9">
      <c r="E602" s="105"/>
      <c r="F602" s="101"/>
      <c r="I602" s="101"/>
    </row>
    <row r="603" spans="1:9">
      <c r="E603" s="105"/>
      <c r="F603" s="101"/>
      <c r="I603" s="101"/>
    </row>
    <row r="604" spans="1:9">
      <c r="E604" s="105"/>
      <c r="F604" s="101"/>
      <c r="I604" s="101"/>
    </row>
    <row r="605" spans="1:9">
      <c r="E605" s="105"/>
      <c r="F605" s="101"/>
      <c r="I605" s="101"/>
    </row>
    <row r="606" spans="1:9">
      <c r="E606" s="105"/>
      <c r="F606" s="101"/>
      <c r="I606" s="101"/>
    </row>
    <row r="607" spans="1:9">
      <c r="E607" s="105"/>
      <c r="F607" s="101"/>
      <c r="I607" s="101"/>
    </row>
    <row r="608" spans="1:9">
      <c r="E608" s="105"/>
      <c r="F608" s="101"/>
      <c r="I608" s="101"/>
    </row>
    <row r="609" spans="5:9">
      <c r="E609" s="105"/>
      <c r="F609" s="101"/>
      <c r="I609" s="101"/>
    </row>
    <row r="610" spans="5:9">
      <c r="E610" s="105"/>
      <c r="F610" s="101"/>
      <c r="I610" s="101"/>
    </row>
    <row r="611" spans="5:9">
      <c r="E611" s="105"/>
      <c r="F611" s="101"/>
      <c r="I611" s="101"/>
    </row>
    <row r="612" spans="5:9">
      <c r="E612" s="105"/>
      <c r="F612" s="101"/>
      <c r="I612" s="101"/>
    </row>
    <row r="613" spans="5:9">
      <c r="E613" s="105"/>
      <c r="F613" s="101"/>
      <c r="I613" s="101"/>
    </row>
    <row r="614" spans="5:9">
      <c r="E614" s="105"/>
      <c r="F614" s="101"/>
      <c r="I614" s="101"/>
    </row>
    <row r="615" spans="5:9">
      <c r="E615" s="105"/>
      <c r="F615" s="101"/>
      <c r="I615" s="101"/>
    </row>
    <row r="616" spans="5:9">
      <c r="E616" s="105"/>
      <c r="F616" s="101"/>
      <c r="I616" s="101"/>
    </row>
    <row r="617" spans="5:9">
      <c r="E617" s="105"/>
      <c r="F617" s="101"/>
      <c r="I617" s="101"/>
    </row>
    <row r="618" spans="5:9">
      <c r="E618" s="105"/>
      <c r="F618" s="101"/>
      <c r="I618" s="101"/>
    </row>
    <row r="619" spans="5:9">
      <c r="E619" s="105"/>
      <c r="F619" s="101"/>
      <c r="I619" s="101"/>
    </row>
    <row r="620" spans="5:9">
      <c r="E620" s="105"/>
      <c r="F620" s="101"/>
      <c r="I620" s="101"/>
    </row>
    <row r="621" spans="5:9">
      <c r="E621" s="105"/>
      <c r="F621" s="101"/>
      <c r="I621" s="101"/>
    </row>
    <row r="622" spans="5:9">
      <c r="E622" s="105"/>
      <c r="F622" s="101"/>
      <c r="I622" s="101"/>
    </row>
    <row r="623" spans="5:9">
      <c r="E623" s="105"/>
      <c r="F623" s="101"/>
      <c r="I623" s="101"/>
    </row>
    <row r="624" spans="5:9">
      <c r="E624" s="105"/>
      <c r="F624" s="101"/>
      <c r="I624" s="101"/>
    </row>
    <row r="625" spans="5:9">
      <c r="E625" s="105"/>
      <c r="F625" s="101"/>
      <c r="I625" s="101"/>
    </row>
    <row r="626" spans="5:9">
      <c r="E626" s="105"/>
      <c r="F626" s="101"/>
      <c r="I626" s="101"/>
    </row>
    <row r="627" spans="5:9">
      <c r="E627" s="105"/>
      <c r="F627" s="101"/>
      <c r="I627" s="101"/>
    </row>
    <row r="628" spans="5:9">
      <c r="E628" s="105"/>
      <c r="F628" s="101"/>
      <c r="I628" s="101"/>
    </row>
    <row r="629" spans="5:9">
      <c r="E629" s="105"/>
      <c r="F629" s="101"/>
      <c r="I629" s="101"/>
    </row>
    <row r="630" spans="5:9">
      <c r="E630" s="105"/>
      <c r="F630" s="101"/>
      <c r="I630" s="101"/>
    </row>
    <row r="631" spans="5:9">
      <c r="E631" s="105"/>
      <c r="F631" s="101"/>
      <c r="I631" s="101"/>
    </row>
    <row r="632" spans="5:9">
      <c r="E632" s="105"/>
      <c r="F632" s="101"/>
      <c r="I632" s="101"/>
    </row>
    <row r="633" spans="5:9">
      <c r="E633" s="105"/>
      <c r="F633" s="101"/>
      <c r="I633" s="101"/>
    </row>
    <row r="634" spans="5:9">
      <c r="E634" s="105"/>
      <c r="F634" s="101"/>
      <c r="I634" s="101"/>
    </row>
    <row r="635" spans="5:9">
      <c r="E635" s="105"/>
      <c r="F635" s="101"/>
      <c r="I635" s="101"/>
    </row>
    <row r="636" spans="5:9">
      <c r="E636" s="105"/>
      <c r="F636" s="101"/>
      <c r="I636" s="101"/>
    </row>
    <row r="637" spans="5:9">
      <c r="E637" s="105"/>
      <c r="F637" s="101"/>
      <c r="I637" s="101"/>
    </row>
    <row r="638" spans="5:9">
      <c r="E638" s="105"/>
      <c r="F638" s="101"/>
      <c r="I638" s="101"/>
    </row>
    <row r="639" spans="5:9">
      <c r="E639" s="105"/>
      <c r="F639" s="101"/>
      <c r="I639" s="101"/>
    </row>
    <row r="640" spans="5:9">
      <c r="E640" s="105"/>
      <c r="F640" s="101"/>
      <c r="I640" s="101"/>
    </row>
    <row r="641" spans="5:9">
      <c r="E641" s="105"/>
      <c r="F641" s="101"/>
      <c r="I641" s="101"/>
    </row>
    <row r="642" spans="5:9">
      <c r="E642" s="102"/>
      <c r="F642" s="101"/>
      <c r="I642" s="101"/>
    </row>
    <row r="643" spans="5:9">
      <c r="E643" s="102"/>
      <c r="F643" s="101"/>
      <c r="I643" s="101"/>
    </row>
    <row r="644" spans="5:9">
      <c r="E644" s="102"/>
      <c r="F644" s="101"/>
      <c r="I644" s="101"/>
    </row>
    <row r="645" spans="5:9">
      <c r="E645" s="102"/>
      <c r="F645" s="101"/>
      <c r="I645" s="101"/>
    </row>
    <row r="646" spans="5:9">
      <c r="E646" s="102"/>
      <c r="F646" s="101"/>
      <c r="I646" s="101"/>
    </row>
    <row r="647" spans="5:9">
      <c r="E647" s="102"/>
      <c r="F647" s="101"/>
      <c r="I647" s="101"/>
    </row>
    <row r="648" spans="5:9">
      <c r="E648" s="102"/>
      <c r="F648" s="101"/>
      <c r="I648" s="101"/>
    </row>
    <row r="649" spans="5:9">
      <c r="E649" s="102"/>
      <c r="F649" s="101"/>
      <c r="I649" s="101"/>
    </row>
    <row r="650" spans="5:9">
      <c r="E650" s="102"/>
      <c r="F650" s="101"/>
      <c r="I650" s="101"/>
    </row>
    <row r="651" spans="5:9">
      <c r="E651" s="102"/>
      <c r="F651" s="101"/>
      <c r="I651" s="101"/>
    </row>
    <row r="652" spans="5:9">
      <c r="E652" s="102"/>
      <c r="F652" s="101"/>
      <c r="I652" s="101"/>
    </row>
    <row r="653" spans="5:9">
      <c r="E653" s="102"/>
      <c r="F653" s="101"/>
      <c r="I653" s="101"/>
    </row>
    <row r="654" spans="5:9">
      <c r="E654" s="102"/>
      <c r="F654" s="101"/>
      <c r="I654" s="101"/>
    </row>
    <row r="655" spans="5:9">
      <c r="E655" s="102"/>
      <c r="F655" s="101"/>
      <c r="I655" s="101"/>
    </row>
    <row r="656" spans="5:9">
      <c r="E656" s="102"/>
      <c r="F656" s="101"/>
      <c r="I656" s="101"/>
    </row>
    <row r="657" spans="5:9">
      <c r="E657" s="102"/>
      <c r="F657" s="101"/>
      <c r="I657" s="101"/>
    </row>
    <row r="658" spans="5:9">
      <c r="E658" s="102"/>
      <c r="F658" s="101"/>
      <c r="I658" s="101"/>
    </row>
    <row r="659" spans="5:9">
      <c r="E659" s="102"/>
      <c r="F659" s="101"/>
      <c r="I659" s="101"/>
    </row>
    <row r="660" spans="5:9">
      <c r="E660" s="102"/>
      <c r="F660" s="101"/>
      <c r="I660" s="101"/>
    </row>
    <row r="661" spans="5:9">
      <c r="E661" s="102"/>
      <c r="F661" s="101"/>
      <c r="I661" s="101"/>
    </row>
    <row r="662" spans="5:9">
      <c r="E662" s="102"/>
      <c r="F662" s="101"/>
      <c r="I662" s="101"/>
    </row>
    <row r="663" spans="5:9">
      <c r="E663" s="102"/>
      <c r="F663" s="101"/>
      <c r="I663" s="101"/>
    </row>
    <row r="664" spans="5:9">
      <c r="E664" s="102"/>
      <c r="F664" s="101"/>
      <c r="I664" s="101"/>
    </row>
    <row r="665" spans="5:9">
      <c r="E665" s="102"/>
      <c r="F665" s="101"/>
      <c r="I665" s="101"/>
    </row>
    <row r="666" spans="5:9">
      <c r="E666" s="102"/>
      <c r="F666" s="101"/>
      <c r="I666" s="101"/>
    </row>
    <row r="667" spans="5:9">
      <c r="E667" s="102"/>
      <c r="F667" s="101"/>
      <c r="I667" s="101"/>
    </row>
    <row r="668" spans="5:9">
      <c r="E668" s="102"/>
      <c r="F668" s="101"/>
      <c r="I668" s="101"/>
    </row>
    <row r="669" spans="5:9">
      <c r="E669" s="102"/>
      <c r="F669" s="101"/>
      <c r="I669" s="101"/>
    </row>
    <row r="670" spans="5:9">
      <c r="E670" s="102"/>
      <c r="F670" s="101"/>
      <c r="I670" s="101"/>
    </row>
    <row r="671" spans="5:9">
      <c r="E671" s="102"/>
      <c r="F671" s="101"/>
      <c r="I671" s="101"/>
    </row>
    <row r="672" spans="5:9">
      <c r="E672" s="102"/>
      <c r="F672" s="101"/>
      <c r="I672" s="101"/>
    </row>
    <row r="673" spans="5:9">
      <c r="E673" s="102"/>
      <c r="F673" s="101"/>
      <c r="I673" s="101"/>
    </row>
    <row r="674" spans="5:9">
      <c r="E674" s="102"/>
      <c r="F674" s="101"/>
      <c r="I674" s="101"/>
    </row>
    <row r="675" spans="5:9">
      <c r="E675" s="102"/>
      <c r="F675" s="101"/>
      <c r="I675" s="101"/>
    </row>
    <row r="676" spans="5:9">
      <c r="E676" s="102"/>
      <c r="F676" s="101"/>
      <c r="I676" s="101"/>
    </row>
    <row r="677" spans="5:9">
      <c r="E677" s="102"/>
      <c r="F677" s="101"/>
      <c r="I677" s="101"/>
    </row>
    <row r="678" spans="5:9">
      <c r="E678" s="102"/>
      <c r="F678" s="101"/>
      <c r="I678" s="101"/>
    </row>
    <row r="679" spans="5:9">
      <c r="E679" s="102"/>
      <c r="F679" s="101"/>
      <c r="I679" s="101"/>
    </row>
    <row r="680" spans="5:9">
      <c r="E680" s="102"/>
      <c r="F680" s="101"/>
      <c r="I680" s="101"/>
    </row>
    <row r="681" spans="5:9">
      <c r="E681" s="102"/>
      <c r="F681" s="101"/>
      <c r="I681" s="101"/>
    </row>
    <row r="682" spans="5:9">
      <c r="E682" s="102"/>
      <c r="F682" s="101"/>
      <c r="I682" s="101"/>
    </row>
    <row r="683" spans="5:9">
      <c r="E683" s="102"/>
      <c r="F683" s="101"/>
      <c r="I683" s="101"/>
    </row>
    <row r="684" spans="5:9">
      <c r="E684" s="102"/>
      <c r="F684" s="101"/>
      <c r="I684" s="101"/>
    </row>
    <row r="685" spans="5:9">
      <c r="E685" s="102"/>
      <c r="F685" s="101"/>
      <c r="I685" s="101"/>
    </row>
    <row r="686" spans="5:9">
      <c r="E686" s="102"/>
      <c r="F686" s="101"/>
      <c r="I686" s="101"/>
    </row>
    <row r="687" spans="5:9">
      <c r="E687" s="102"/>
      <c r="F687" s="101"/>
      <c r="I687" s="101"/>
    </row>
    <row r="688" spans="5:9">
      <c r="E688" s="102"/>
      <c r="F688" s="101"/>
      <c r="I688" s="101"/>
    </row>
    <row r="689" spans="5:9">
      <c r="E689" s="102"/>
      <c r="F689" s="101"/>
      <c r="I689" s="101"/>
    </row>
    <row r="690" spans="5:9">
      <c r="E690" s="102"/>
      <c r="F690" s="101"/>
      <c r="I690" s="101"/>
    </row>
    <row r="691" spans="5:9">
      <c r="E691" s="102"/>
      <c r="F691" s="101"/>
      <c r="I691" s="101"/>
    </row>
    <row r="692" spans="5:9">
      <c r="E692" s="102"/>
      <c r="F692" s="101"/>
      <c r="I692" s="101"/>
    </row>
    <row r="693" spans="5:9">
      <c r="E693" s="102"/>
      <c r="F693" s="101"/>
      <c r="I693" s="101"/>
    </row>
    <row r="694" spans="5:9">
      <c r="E694" s="102"/>
      <c r="F694" s="101"/>
      <c r="I694" s="101"/>
    </row>
    <row r="695" spans="5:9">
      <c r="E695" s="102"/>
      <c r="F695" s="101"/>
      <c r="I695" s="101"/>
    </row>
    <row r="696" spans="5:9">
      <c r="E696" s="102"/>
      <c r="F696" s="101"/>
      <c r="I696" s="101"/>
    </row>
    <row r="697" spans="5:9">
      <c r="E697" s="102"/>
      <c r="F697" s="101"/>
      <c r="I697" s="101"/>
    </row>
    <row r="698" spans="5:9">
      <c r="E698" s="102"/>
      <c r="F698" s="101"/>
      <c r="I698" s="101"/>
    </row>
    <row r="699" spans="5:9">
      <c r="E699" s="102"/>
      <c r="F699" s="101"/>
      <c r="I699" s="101"/>
    </row>
    <row r="700" spans="5:9">
      <c r="E700" s="102"/>
      <c r="F700" s="101"/>
      <c r="I700" s="101"/>
    </row>
    <row r="701" spans="5:9">
      <c r="E701" s="102"/>
      <c r="F701" s="101"/>
      <c r="I701" s="101"/>
    </row>
    <row r="702" spans="5:9">
      <c r="E702" s="102"/>
      <c r="F702" s="101"/>
      <c r="I702" s="101"/>
    </row>
    <row r="703" spans="5:9">
      <c r="E703" s="102"/>
      <c r="F703" s="101"/>
      <c r="I703" s="101"/>
    </row>
    <row r="704" spans="5:9">
      <c r="E704" s="102"/>
      <c r="F704" s="101"/>
      <c r="I704" s="101"/>
    </row>
    <row r="705" spans="5:9">
      <c r="E705" s="102"/>
      <c r="F705" s="101"/>
      <c r="I705" s="101"/>
    </row>
    <row r="706" spans="5:9">
      <c r="E706" s="102"/>
      <c r="F706" s="101"/>
    </row>
    <row r="707" spans="5:9">
      <c r="E707" s="102"/>
      <c r="F707" s="101"/>
    </row>
    <row r="708" spans="5:9">
      <c r="E708" s="102"/>
      <c r="F708" s="101"/>
    </row>
    <row r="709" spans="5:9">
      <c r="E709" s="102"/>
      <c r="F709" s="101"/>
    </row>
    <row r="710" spans="5:9">
      <c r="E710" s="102"/>
      <c r="F710" s="101"/>
    </row>
    <row r="711" spans="5:9">
      <c r="E711" s="102"/>
      <c r="F711" s="101"/>
    </row>
    <row r="712" spans="5:9">
      <c r="E712" s="102"/>
      <c r="F712" s="101"/>
    </row>
    <row r="713" spans="5:9">
      <c r="E713" s="102"/>
      <c r="F713" s="101"/>
    </row>
    <row r="714" spans="5:9">
      <c r="E714" s="102"/>
      <c r="F714" s="101"/>
    </row>
    <row r="715" spans="5:9">
      <c r="E715" s="102"/>
      <c r="F715" s="101"/>
    </row>
    <row r="716" spans="5:9">
      <c r="E716" s="102"/>
      <c r="F716" s="101"/>
    </row>
    <row r="717" spans="5:9">
      <c r="E717" s="102"/>
      <c r="F717" s="101"/>
    </row>
    <row r="718" spans="5:9">
      <c r="E718" s="102"/>
      <c r="F718" s="101"/>
    </row>
    <row r="719" spans="5:9">
      <c r="E719" s="102"/>
      <c r="F719" s="101"/>
    </row>
    <row r="720" spans="5:9">
      <c r="E720" s="102"/>
      <c r="F720" s="101"/>
    </row>
    <row r="721" spans="5:6">
      <c r="E721" s="102"/>
      <c r="F721" s="101"/>
    </row>
    <row r="722" spans="5:6">
      <c r="E722" s="102"/>
      <c r="F722" s="101"/>
    </row>
    <row r="723" spans="5:6">
      <c r="E723" s="102"/>
      <c r="F723" s="101"/>
    </row>
    <row r="724" spans="5:6">
      <c r="E724" s="102"/>
      <c r="F724" s="101"/>
    </row>
    <row r="725" spans="5:6">
      <c r="E725" s="102"/>
      <c r="F725" s="101"/>
    </row>
    <row r="726" spans="5:6">
      <c r="E726" s="102"/>
      <c r="F726" s="101"/>
    </row>
    <row r="727" spans="5:6">
      <c r="E727" s="102"/>
      <c r="F727" s="101"/>
    </row>
    <row r="728" spans="5:6">
      <c r="E728" s="102"/>
      <c r="F728" s="101"/>
    </row>
    <row r="729" spans="5:6">
      <c r="E729" s="102"/>
      <c r="F729" s="101"/>
    </row>
    <row r="730" spans="5:6">
      <c r="E730" s="102"/>
      <c r="F730" s="101"/>
    </row>
    <row r="731" spans="5:6">
      <c r="E731" s="102"/>
      <c r="F731" s="101"/>
    </row>
    <row r="732" spans="5:6">
      <c r="E732" s="102"/>
      <c r="F732" s="101"/>
    </row>
    <row r="733" spans="5:6">
      <c r="E733" s="102"/>
      <c r="F733" s="101"/>
    </row>
    <row r="734" spans="5:6">
      <c r="E734" s="102"/>
      <c r="F734" s="101"/>
    </row>
    <row r="735" spans="5:6">
      <c r="E735" s="102"/>
      <c r="F735" s="101"/>
    </row>
    <row r="736" spans="5:6">
      <c r="E736" s="102"/>
      <c r="F736" s="101"/>
    </row>
    <row r="737" spans="5:6">
      <c r="E737" s="102"/>
      <c r="F737" s="101"/>
    </row>
    <row r="738" spans="5:6">
      <c r="E738" s="102"/>
      <c r="F738" s="101"/>
    </row>
    <row r="739" spans="5:6">
      <c r="E739" s="102"/>
      <c r="F739" s="101"/>
    </row>
    <row r="740" spans="5:6">
      <c r="E740" s="102"/>
      <c r="F740" s="101"/>
    </row>
    <row r="741" spans="5:6">
      <c r="E741" s="102"/>
      <c r="F741" s="101"/>
    </row>
    <row r="742" spans="5:6">
      <c r="E742" s="102"/>
      <c r="F742" s="101"/>
    </row>
    <row r="743" spans="5:6">
      <c r="E743" s="102"/>
      <c r="F743" s="101"/>
    </row>
    <row r="744" spans="5:6">
      <c r="E744" s="102"/>
      <c r="F744" s="101"/>
    </row>
    <row r="745" spans="5:6">
      <c r="E745" s="102"/>
      <c r="F745" s="101"/>
    </row>
    <row r="746" spans="5:6">
      <c r="E746" s="102"/>
      <c r="F746" s="101"/>
    </row>
    <row r="747" spans="5:6">
      <c r="E747" s="102"/>
      <c r="F747" s="101"/>
    </row>
    <row r="748" spans="5:6">
      <c r="E748" s="102"/>
      <c r="F748" s="101"/>
    </row>
    <row r="749" spans="5:6">
      <c r="E749" s="102"/>
      <c r="F749" s="101"/>
    </row>
    <row r="750" spans="5:6">
      <c r="E750" s="102"/>
      <c r="F750" s="101"/>
    </row>
    <row r="751" spans="5:6">
      <c r="E751" s="102"/>
      <c r="F751" s="101"/>
    </row>
    <row r="752" spans="5:6">
      <c r="E752" s="102"/>
      <c r="F752" s="101"/>
    </row>
    <row r="753" spans="5:6">
      <c r="E753" s="102"/>
      <c r="F753" s="101"/>
    </row>
    <row r="754" spans="5:6">
      <c r="E754" s="102"/>
      <c r="F754" s="101"/>
    </row>
    <row r="755" spans="5:6">
      <c r="E755" s="102"/>
      <c r="F755" s="101"/>
    </row>
    <row r="756" spans="5:6">
      <c r="E756" s="102"/>
      <c r="F756" s="101"/>
    </row>
    <row r="757" spans="5:6">
      <c r="E757" s="102"/>
      <c r="F757" s="101"/>
    </row>
    <row r="758" spans="5:6">
      <c r="E758" s="102"/>
      <c r="F758" s="101"/>
    </row>
    <row r="759" spans="5:6">
      <c r="E759" s="102"/>
      <c r="F759" s="101"/>
    </row>
    <row r="760" spans="5:6">
      <c r="E760" s="102"/>
      <c r="F760" s="101"/>
    </row>
    <row r="761" spans="5:6">
      <c r="E761" s="102"/>
      <c r="F761" s="101"/>
    </row>
    <row r="762" spans="5:6">
      <c r="E762" s="102"/>
      <c r="F762" s="101"/>
    </row>
    <row r="763" spans="5:6">
      <c r="E763" s="102"/>
      <c r="F763" s="101"/>
    </row>
    <row r="764" spans="5:6">
      <c r="E764" s="102"/>
      <c r="F764" s="101"/>
    </row>
    <row r="765" spans="5:6">
      <c r="E765" s="102"/>
      <c r="F765" s="101"/>
    </row>
    <row r="766" spans="5:6">
      <c r="E766" s="102"/>
      <c r="F766" s="101"/>
    </row>
    <row r="767" spans="5:6">
      <c r="E767" s="102"/>
      <c r="F767" s="101"/>
    </row>
    <row r="768" spans="5:6">
      <c r="E768" s="102"/>
      <c r="F768" s="101"/>
    </row>
    <row r="769" spans="5:6">
      <c r="E769" s="102"/>
      <c r="F769" s="101"/>
    </row>
    <row r="770" spans="5:6">
      <c r="E770" s="102"/>
      <c r="F770" s="101"/>
    </row>
    <row r="771" spans="5:6">
      <c r="E771" s="102"/>
      <c r="F771" s="101"/>
    </row>
    <row r="772" spans="5:6">
      <c r="E772" s="102"/>
      <c r="F772" s="101"/>
    </row>
    <row r="773" spans="5:6">
      <c r="E773" s="102"/>
      <c r="F773" s="101"/>
    </row>
    <row r="774" spans="5:6">
      <c r="E774" s="102"/>
      <c r="F774" s="101"/>
    </row>
    <row r="775" spans="5:6">
      <c r="E775" s="102"/>
      <c r="F775" s="101"/>
    </row>
    <row r="776" spans="5:6">
      <c r="E776" s="102"/>
      <c r="F776" s="101"/>
    </row>
    <row r="777" spans="5:6">
      <c r="E777" s="102"/>
      <c r="F777" s="101"/>
    </row>
    <row r="778" spans="5:6">
      <c r="E778" s="102"/>
      <c r="F778" s="101"/>
    </row>
    <row r="779" spans="5:6">
      <c r="E779" s="102"/>
      <c r="F779" s="101"/>
    </row>
    <row r="780" spans="5:6">
      <c r="E780" s="102"/>
      <c r="F780" s="101"/>
    </row>
    <row r="781" spans="5:6">
      <c r="E781" s="102"/>
      <c r="F781" s="101"/>
    </row>
    <row r="782" spans="5:6">
      <c r="E782" s="102"/>
    </row>
    <row r="783" spans="5:6">
      <c r="E783" s="102"/>
    </row>
    <row r="784" spans="5:6">
      <c r="E784" s="102"/>
    </row>
    <row r="785" spans="5:5">
      <c r="E785" s="102"/>
    </row>
    <row r="786" spans="5:5">
      <c r="E786" s="102"/>
    </row>
    <row r="787" spans="5:5">
      <c r="E787" s="102"/>
    </row>
    <row r="788" spans="5:5">
      <c r="E788" s="102"/>
    </row>
    <row r="789" spans="5:5">
      <c r="E789" s="102"/>
    </row>
    <row r="790" spans="5:5">
      <c r="E790" s="102"/>
    </row>
    <row r="791" spans="5:5">
      <c r="E791" s="102"/>
    </row>
    <row r="792" spans="5:5">
      <c r="E792" s="102"/>
    </row>
    <row r="793" spans="5:5">
      <c r="E793" s="102"/>
    </row>
    <row r="794" spans="5:5">
      <c r="E794" s="102"/>
    </row>
    <row r="795" spans="5:5">
      <c r="E795" s="102"/>
    </row>
    <row r="796" spans="5:5">
      <c r="E796" s="102"/>
    </row>
    <row r="797" spans="5:5">
      <c r="E797" s="102"/>
    </row>
    <row r="798" spans="5:5">
      <c r="E798" s="102"/>
    </row>
    <row r="799" spans="5:5">
      <c r="E799" s="102"/>
    </row>
    <row r="800" spans="5:5">
      <c r="E800" s="102"/>
    </row>
    <row r="801" spans="5:5">
      <c r="E801" s="102"/>
    </row>
    <row r="802" spans="5:5">
      <c r="E802" s="102"/>
    </row>
    <row r="803" spans="5:5">
      <c r="E803" s="102"/>
    </row>
    <row r="804" spans="5:5">
      <c r="E804" s="102"/>
    </row>
    <row r="805" spans="5:5">
      <c r="E805" s="102"/>
    </row>
    <row r="806" spans="5:5">
      <c r="E806" s="102"/>
    </row>
    <row r="807" spans="5:5">
      <c r="E807" s="102"/>
    </row>
    <row r="808" spans="5:5">
      <c r="E808" s="102"/>
    </row>
    <row r="809" spans="5:5">
      <c r="E809" s="102"/>
    </row>
    <row r="810" spans="5:5">
      <c r="E810" s="102"/>
    </row>
    <row r="811" spans="5:5">
      <c r="E811" s="102"/>
    </row>
    <row r="812" spans="5:5">
      <c r="E812" s="102"/>
    </row>
    <row r="813" spans="5:5">
      <c r="E813" s="102"/>
    </row>
    <row r="814" spans="5:5">
      <c r="E814" s="102"/>
    </row>
    <row r="815" spans="5:5">
      <c r="E815" s="102"/>
    </row>
    <row r="816" spans="5:5">
      <c r="E816" s="102"/>
    </row>
    <row r="817" spans="5:5">
      <c r="E817" s="102"/>
    </row>
    <row r="818" spans="5:5">
      <c r="E818" s="102"/>
    </row>
    <row r="819" spans="5:5">
      <c r="E819" s="102"/>
    </row>
    <row r="820" spans="5:5">
      <c r="E820" s="102"/>
    </row>
    <row r="821" spans="5:5">
      <c r="E821" s="102"/>
    </row>
    <row r="822" spans="5:5">
      <c r="E822" s="102"/>
    </row>
    <row r="823" spans="5:5">
      <c r="E823" s="102"/>
    </row>
    <row r="824" spans="5:5">
      <c r="E824" s="102"/>
    </row>
    <row r="825" spans="5:5">
      <c r="E825" s="102"/>
    </row>
    <row r="826" spans="5:5">
      <c r="E826" s="102"/>
    </row>
    <row r="827" spans="5:5">
      <c r="E827" s="102"/>
    </row>
    <row r="828" spans="5:5">
      <c r="E828" s="102"/>
    </row>
    <row r="829" spans="5:5">
      <c r="E829" s="102"/>
    </row>
    <row r="830" spans="5:5">
      <c r="E830" s="102"/>
    </row>
    <row r="831" spans="5:5">
      <c r="E831" s="102"/>
    </row>
    <row r="832" spans="5:5">
      <c r="E832" s="102"/>
    </row>
    <row r="833" spans="5:5">
      <c r="E833" s="102"/>
    </row>
    <row r="834" spans="5:5">
      <c r="E834" s="102"/>
    </row>
    <row r="835" spans="5:5">
      <c r="E835" s="102"/>
    </row>
    <row r="836" spans="5:5">
      <c r="E836" s="102"/>
    </row>
    <row r="837" spans="5:5">
      <c r="E837" s="102"/>
    </row>
    <row r="838" spans="5:5">
      <c r="E838" s="102"/>
    </row>
    <row r="839" spans="5:5">
      <c r="E839" s="102"/>
    </row>
    <row r="840" spans="5:5">
      <c r="E840" s="102"/>
    </row>
  </sheetData>
  <sheetProtection algorithmName="SHA-512" hashValue="sT1EQ6eArRp/DxDDmwTAiiDk7kkiwGjuMOEY48hYK2dFSn5WCY9aWz1NCaLkgQjhTslwY4dI1KGlg/s96ngzVw==" saltValue="SnH+IkE7pYCpVuKPRlQ4+Q==" spinCount="100000" sheet="1" objects="1" scenarios="1" formatColumns="0" formatRows="0" autoFilter="0"/>
  <mergeCells count="1">
    <mergeCell ref="F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14</vt:i4>
      </vt:variant>
    </vt:vector>
  </HeadingPairs>
  <TitlesOfParts>
    <vt:vector size="29" baseType="lpstr">
      <vt:lpstr>Zusammenfassung</vt:lpstr>
      <vt:lpstr>Los 1.1 UR</vt:lpstr>
      <vt:lpstr>Los 1.2 UR</vt:lpstr>
      <vt:lpstr>Los 1.3 TD</vt:lpstr>
      <vt:lpstr>Los 1.4 VR</vt:lpstr>
      <vt:lpstr>Los 1.5 VR</vt:lpstr>
      <vt:lpstr>Los 1.6 GrR</vt:lpstr>
      <vt:lpstr>Los 1.7 SR</vt:lpstr>
      <vt:lpstr>Los 1.8 SR</vt:lpstr>
      <vt:lpstr>Los 1.9 SF</vt:lpstr>
      <vt:lpstr>Los 1.10 VM</vt:lpstr>
      <vt:lpstr>Los 1 Abrufleistungen</vt:lpstr>
      <vt:lpstr>Los 2.1 GlR</vt:lpstr>
      <vt:lpstr>Los 2.2 GlR</vt:lpstr>
      <vt:lpstr>Los 2 Abrufleistungen</vt:lpstr>
      <vt:lpstr>DATUM</vt:lpstr>
      <vt:lpstr>'Los 2.1 GlR'!KUNDE</vt:lpstr>
      <vt:lpstr>KUNDE</vt:lpstr>
      <vt:lpstr>'Los 1.1 UR'!LVS_1.1_UR_HFT</vt:lpstr>
      <vt:lpstr>'Los 2.1 GlR'!LVS_1.1_UR_HFT</vt:lpstr>
      <vt:lpstr>'Los 1.1 UR'!LVS_1.1_UR_MOSA</vt:lpstr>
      <vt:lpstr>'Los 2.1 GlR'!LVS_1.1_UR_MOSA</vt:lpstr>
      <vt:lpstr>'Los 1.1 UR'!LVS_1.1_UR_SO</vt:lpstr>
      <vt:lpstr>'Los 2.1 GlR'!LVS_1.1_UR_SO</vt:lpstr>
      <vt:lpstr>'Los 2.2 GlR'!SVS_GL_2_2</vt:lpstr>
      <vt:lpstr>'Los 1.6 GrR'!SVS_GrR_1_6</vt:lpstr>
      <vt:lpstr>'Los 1.7 SR'!SVS_SR_1_7</vt:lpstr>
      <vt:lpstr>'Los 1.2 UR'!SVS_UR_1_2</vt:lpstr>
      <vt:lpstr>'Los 1.4 VR'!SVS_VR_1_4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Sebastian Hannich</cp:lastModifiedBy>
  <cp:lastPrinted>2026-06-23T12:20:02Z</cp:lastPrinted>
  <dcterms:created xsi:type="dcterms:W3CDTF">1999-03-16T10:04:37Z</dcterms:created>
  <dcterms:modified xsi:type="dcterms:W3CDTF">2026-10-09T09:09:10Z</dcterms:modified>
</cp:coreProperties>
</file>