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U:\Austausch\ESWE Versorgungs AG\Projektordner Einkauf\ELW\Laukert &amp; Günes\Laukert\ELW-JL-006 2 Ausschreibung_Hauptsammler OST\Ausschreibungsunterlagen - ELW-JL-006 HO\"/>
    </mc:Choice>
  </mc:AlternateContent>
  <xr:revisionPtr revIDLastSave="0" documentId="13_ncr:1_{C70DD03A-6728-4235-ACC7-289C7C34CD57}" xr6:coauthVersionLast="47" xr6:coauthVersionMax="47" xr10:uidLastSave="{00000000-0000-0000-0000-000000000000}"/>
  <bookViews>
    <workbookView xWindow="-28920" yWindow="-120" windowWidth="29040" windowHeight="17520" xr2:uid="{00000000-000D-0000-FFFF-FFFF00000000}"/>
  </bookViews>
  <sheets>
    <sheet name="Zuschlagskriterien" sheetId="7" r:id="rId1"/>
    <sheet name="Zuschlagskriterien (2)" sheetId="4" state="hidden" r:id="rId2"/>
  </sheets>
  <definedNames>
    <definedName name="_xlnm.Print_Area" localSheetId="0">Zuschlagskriterien!$A$1:$T$23</definedName>
    <definedName name="_xlnm.Print_Area" localSheetId="1">'Zuschlagskriterien (2)'!$A$1:$P$31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7" l="1"/>
  <c r="K7" i="7"/>
  <c r="J7" i="7" s="1"/>
  <c r="O18" i="7"/>
  <c r="R18" i="7"/>
  <c r="L18" i="7"/>
  <c r="I18" i="7"/>
  <c r="F18" i="7"/>
  <c r="E18" i="7"/>
  <c r="N7" i="7"/>
  <c r="T7" i="7"/>
  <c r="Q7" i="7"/>
  <c r="P7" i="7" s="1"/>
  <c r="R13" i="7"/>
  <c r="O13" i="7"/>
  <c r="L13" i="7"/>
  <c r="I13" i="7"/>
  <c r="F13" i="7"/>
  <c r="T5" i="7"/>
  <c r="Q5" i="7"/>
  <c r="N5" i="7"/>
  <c r="K5" i="7"/>
  <c r="H5" i="7"/>
  <c r="O25" i="4" l="1"/>
  <c r="M25" i="4"/>
  <c r="K25" i="4"/>
  <c r="I25" i="4"/>
  <c r="G25" i="4"/>
  <c r="O24" i="4"/>
  <c r="M24" i="4"/>
  <c r="K24" i="4"/>
  <c r="I24" i="4"/>
  <c r="G24" i="4"/>
  <c r="O23" i="4"/>
  <c r="M23" i="4"/>
  <c r="K23" i="4"/>
  <c r="I23" i="4"/>
  <c r="G23" i="4"/>
  <c r="O22" i="4"/>
  <c r="M22" i="4"/>
  <c r="K22" i="4"/>
  <c r="I22" i="4"/>
  <c r="G22" i="4"/>
  <c r="O18" i="4"/>
  <c r="M18" i="4"/>
  <c r="M20" i="4" s="1"/>
  <c r="K18" i="4"/>
  <c r="I18" i="4"/>
  <c r="G18" i="4"/>
  <c r="O16" i="4"/>
  <c r="M16" i="4"/>
  <c r="K16" i="4"/>
  <c r="I16" i="4"/>
  <c r="G16" i="4"/>
  <c r="P7" i="4"/>
  <c r="N7" i="4"/>
  <c r="L7" i="4"/>
  <c r="J7" i="4"/>
  <c r="H7" i="4"/>
  <c r="G26" i="4" l="1"/>
  <c r="G20" i="4"/>
  <c r="G31" i="4"/>
  <c r="I26" i="4"/>
  <c r="K26" i="4"/>
  <c r="O26" i="4"/>
  <c r="M26" i="4"/>
  <c r="M31" i="4" s="1"/>
  <c r="K20" i="4"/>
  <c r="K31" i="4" s="1"/>
  <c r="O20" i="4"/>
  <c r="O31" i="4" s="1"/>
  <c r="I20" i="4"/>
  <c r="I31" i="4" l="1"/>
  <c r="M7" i="7"/>
  <c r="S7" i="7"/>
  <c r="O23" i="7"/>
  <c r="G7" i="7" l="1"/>
  <c r="F23" i="7" s="1"/>
  <c r="I23" i="7"/>
  <c r="R23" i="7"/>
  <c r="L23" i="7" l="1"/>
</calcChain>
</file>

<file path=xl/sharedStrings.xml><?xml version="1.0" encoding="utf-8"?>
<sst xmlns="http://schemas.openxmlformats.org/spreadsheetml/2006/main" count="138" uniqueCount="75">
  <si>
    <t>Gesamtpunktzahl</t>
  </si>
  <si>
    <t>max. Punktzahl</t>
  </si>
  <si>
    <t>1.</t>
  </si>
  <si>
    <t>Zuschlagskriterien</t>
  </si>
  <si>
    <t>Preis</t>
  </si>
  <si>
    <t>Qualität des Angebotes</t>
  </si>
  <si>
    <t>Punkte</t>
  </si>
  <si>
    <t>Bieter 1</t>
  </si>
  <si>
    <t>Bieter 2</t>
  </si>
  <si>
    <t>Bieter 3</t>
  </si>
  <si>
    <t>Berechnung des Kriteriums Preis:</t>
  </si>
  <si>
    <t>BGS</t>
  </si>
  <si>
    <t>Dahlem</t>
  </si>
  <si>
    <t>Dr. Schmidt-Bregas</t>
  </si>
  <si>
    <t xml:space="preserve"> </t>
  </si>
  <si>
    <t>Bieter 4</t>
  </si>
  <si>
    <t>Bieter 5</t>
  </si>
  <si>
    <t>Der Bieter mit dem insgesamt geringsten angebotenen Honorar für die ausgeschriebene Planungsleistung einschließlich aller in der Aufforderung zur Angebotsabgabe genannten Leistungen, erhält 100 Punkte</t>
  </si>
  <si>
    <t>Nach konkreter Sachlage werden auch Zwischenwerte (z.B. 1,5 Punkte) bewertet.</t>
  </si>
  <si>
    <t xml:space="preserve">Die ermittelten Honorare der übrigen Angebote werden linear im Verhältnis zu den Kosten des günstigsten Bieters bewertet. Die Berechnung erfolgt dabei nach der Vorgabe:              
</t>
  </si>
  <si>
    <t>360900-pb</t>
  </si>
  <si>
    <r>
      <t xml:space="preserve">Preis </t>
    </r>
    <r>
      <rPr>
        <b/>
        <sz val="8"/>
        <rFont val="Microsoft Sans Serif"/>
        <family val="2"/>
      </rPr>
      <t>(Honorar §76 Abs. 1 Satz 2 VgV )</t>
    </r>
  </si>
  <si>
    <t xml:space="preserve">3. Bürostruktur: </t>
  </si>
  <si>
    <t xml:space="preserve">aus Sicht des AG ausreichend </t>
  </si>
  <si>
    <t>aus Sicht des AG befriedigend</t>
  </si>
  <si>
    <t>aus Sicht des AG gut</t>
  </si>
  <si>
    <t xml:space="preserve">aus Sicht des AG gute bis sehr gut </t>
  </si>
  <si>
    <t xml:space="preserve">aus Sicht des AG herausragend </t>
  </si>
  <si>
    <t>Zusammenspiel der wesentlichen Beteiligten des Projektes (30%)</t>
  </si>
  <si>
    <t xml:space="preserve">Kurzvorstellung des Projektteams und der internen Organisationsstruktur. Verfügbarkeit und Präsenz vor Ort (30%)         </t>
  </si>
  <si>
    <t>Benennung und Erreichbarkeit des Ansprechpartners (20%)</t>
  </si>
  <si>
    <t>Summe Bürostruktur</t>
  </si>
  <si>
    <t>Berufspraxis des/der Verantwortlichen im Bereich der Objektplanung Ingenieurbauwerke gem. Anlage 12.2 HOAI, Gruppe 2 - Bauwerke und Anlagen der Abwasserentsorgung</t>
  </si>
  <si>
    <t>Summe Referenz/ fachliche Eignung</t>
  </si>
  <si>
    <t>2. Referenzen/ fachliche Eignung</t>
  </si>
  <si>
    <t>siehe Tabelle Zuschlagskriterien</t>
  </si>
  <si>
    <t xml:space="preserve">Maximal können für die Unterkriterien der Bürostruktur jeweils maximal fünf Punkte erzielt werden und werden nach der Wertung der Unterkriterien gewichtet.  </t>
  </si>
  <si>
    <t>Nach der Addition der Summen der aller Kriterien erhält man die Punktzahl des Bieters.</t>
  </si>
  <si>
    <t>Die Summe wird mit dem Faktor 20 multipliziert (= max Punktzahl = 100) und anschließend mit der Gewichtung (20%) des Oberkriteriums (Bürostruktur) multipliziert.</t>
  </si>
  <si>
    <t>europaweite Ausschreibung</t>
  </si>
  <si>
    <t xml:space="preserve">  Qualitative Bewertung von 3 ausgesuchten Projekten,  in den letzten 5 Jahren  (01.06.2017 bis 31.05.2022)</t>
  </si>
  <si>
    <t>Fischer Teamplan</t>
  </si>
  <si>
    <t>igr GmbH</t>
  </si>
  <si>
    <t>Kocks Consult GmbH</t>
  </si>
  <si>
    <t>DAR GmbH</t>
  </si>
  <si>
    <t>Dr. Pecher AG</t>
  </si>
  <si>
    <t xml:space="preserve">Projekt: Studie, Planung, Bau-Projektleitung, Projektsteuerung- Hauptsammler Ost </t>
  </si>
  <si>
    <t>Vertretungsmanagement (Mitarbeiterausfall) (20%)</t>
  </si>
  <si>
    <t>Max. Punktzahl</t>
  </si>
  <si>
    <t>Erläuterungen</t>
  </si>
  <si>
    <t>Bieter A</t>
  </si>
  <si>
    <t>Bieter B</t>
  </si>
  <si>
    <t>Bieter C</t>
  </si>
  <si>
    <t>Bieter D</t>
  </si>
  <si>
    <t>Bieter E</t>
  </si>
  <si>
    <t>Konzept für die Ausführung der Vortriebsarbeiten unter sensibler Bahninfrastruktur bei laufendem Bahnbetrieb</t>
  </si>
  <si>
    <t>Bewertung</t>
  </si>
  <si>
    <t>50 von 100</t>
  </si>
  <si>
    <t>Punktzahl =50 * (niedrigster wertungsfähiger Angebotspreis / zu bewertender Angebotspreis)</t>
  </si>
  <si>
    <t>Der Bieter mit dem insgesamt geringsten Angebotspreis für die ausgeschriebene Bauleistung, einschließlich aller in der Aufforderung zur Angebotsabgabe genannten Leistungen, erhält 50 Punkte</t>
  </si>
  <si>
    <t xml:space="preserve">Die übrigen geprüften Angebotspreise werden linear im Verhältnis zum Angebotspreis des wenigstnehmenden Bieters bewertet. Die Berechnung erfolgt dabei nach der Vorgabe:              
</t>
  </si>
  <si>
    <t>Unterkriterium "2 Qualität und technischer Wert"</t>
  </si>
  <si>
    <t>Sanierung und Erneuerung Hauptsammler Ost, Wiesbaden</t>
  </si>
  <si>
    <r>
      <t xml:space="preserve">Anlage: Zuschlagskriterien </t>
    </r>
    <r>
      <rPr>
        <sz val="10"/>
        <rFont val="Arial"/>
        <family val="2"/>
      </rPr>
      <t>zur EU- weiten Ausschreibung  im Offenen Verfahren ohne vorangegangenem Teilnahmewettbewerb</t>
    </r>
  </si>
  <si>
    <t>Zuschlagskriterium "Qualität und technischer Wert"</t>
  </si>
  <si>
    <t>Bauablauf-, Bauzeiten- und Logistikkonzept auf Basis des vorliegenden vom AG erstellten Bauzeitenplans, einschl. Havariekonzepte und Sicherheitskonzepte für verschiedene auftretende Betriebszustände</t>
  </si>
  <si>
    <t>Summe Unterkriterien 1 bis 3</t>
  </si>
  <si>
    <r>
      <t>Zuschlagskriterium " Wirtschaftlichkeit/Preis"</t>
    </r>
    <r>
      <rPr>
        <b/>
        <sz val="11"/>
        <color rgb="FFFF0000"/>
        <rFont val="Arial"/>
        <family val="2"/>
      </rPr>
      <t xml:space="preserve"> (ohne Mehrwertsteuer)</t>
    </r>
  </si>
  <si>
    <t>Summe aus Zuschlagskriteriem "Wirtschaftlichkei/Preis" und Zuschlagskriterium "Qualität"</t>
  </si>
  <si>
    <t xml:space="preserve">Unterkriterium 1: </t>
  </si>
  <si>
    <t>Unterkriterium 2:</t>
  </si>
  <si>
    <r>
      <t>Unterkriterium 3:</t>
    </r>
    <r>
      <rPr>
        <b/>
        <sz val="10"/>
        <color rgb="FFFF0000"/>
        <rFont val="Arial"/>
        <family val="2"/>
      </rPr>
      <t xml:space="preserve"> </t>
    </r>
  </si>
  <si>
    <t>Berechnung des Kriteriums "Wirtschaftlichkeit/Preis":</t>
  </si>
  <si>
    <t>Punkte (gerundet)</t>
  </si>
  <si>
    <t>Projektleitung und Stellvertretung, Vortriebsmaschinist Nr. 1 und Nr.  2, Belege zur Qualifikation (z.B. akademischer Grad) sowie kontinuierliche Fortbildung, jeweils personenbezogene Berufserfahrung bei der Abwicklung von vergleichbaren Projekten,  Rolle im Projekt, Kunden, Projektnamen, Projektlaufzeit, Projektbeschreibung mit relevanten Projektmerkmalen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</si>
</sst>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 &quot;Punkte&quot;"/>
    <numFmt numFmtId="166" formatCode="0.000\ &quot;Punkte&quot;"/>
    <numFmt numFmtId="167" formatCode="\ 0\ &quot;Punkte&quot;"/>
    <numFmt numFmtId="168" formatCode="\ 0\ &quot;Punkte (maximal&quot;"/>
  </numFmts>
  <fonts count="24" x14ac:knownFonts="1">
    <font>
      <sz val="10"/>
      <name val="Arial"/>
    </font>
    <font>
      <sz val="10"/>
      <name val="Arial"/>
      <family val="2"/>
    </font>
    <font>
      <b/>
      <sz val="10"/>
      <name val="Microsoft Sans Serif"/>
      <family val="2"/>
    </font>
    <font>
      <sz val="10"/>
      <name val="Microsoft Sans Serif"/>
      <family val="2"/>
    </font>
    <font>
      <sz val="8"/>
      <name val="Microsoft Sans Serif"/>
      <family val="2"/>
    </font>
    <font>
      <b/>
      <sz val="8"/>
      <name val="Microsoft Sans Serif"/>
      <family val="2"/>
    </font>
    <font>
      <sz val="10"/>
      <color theme="1"/>
      <name val="Microsoft Sans Serif"/>
      <family val="2"/>
    </font>
    <font>
      <b/>
      <sz val="12"/>
      <name val="Microsoft Sans Serif"/>
      <family val="2"/>
    </font>
    <font>
      <b/>
      <sz val="11"/>
      <name val="Microsoft Sans Serif"/>
      <family val="2"/>
    </font>
    <font>
      <sz val="9"/>
      <name val="Microsoft Sans Serif"/>
      <family val="2"/>
    </font>
    <font>
      <sz val="11"/>
      <name val="Microsoft Sans Serif"/>
      <family val="2"/>
    </font>
    <font>
      <sz val="8"/>
      <color rgb="FFFF0000"/>
      <name val="Microsoft Sans Serif"/>
      <family val="2"/>
    </font>
    <font>
      <b/>
      <sz val="10"/>
      <name val="Arial"/>
      <family val="2"/>
    </font>
    <font>
      <b/>
      <sz val="10"/>
      <color rgb="FFFF0000"/>
      <name val="Arial"/>
      <family val="2"/>
    </font>
    <font>
      <sz val="10"/>
      <color theme="1"/>
      <name val="Arial"/>
      <family val="2"/>
    </font>
    <font>
      <b/>
      <sz val="12"/>
      <name val="Arial"/>
      <family val="2"/>
    </font>
    <font>
      <b/>
      <sz val="8"/>
      <name val="Arial"/>
      <family val="2"/>
    </font>
    <font>
      <b/>
      <sz val="11"/>
      <name val="Arial"/>
      <family val="2"/>
    </font>
    <font>
      <b/>
      <sz val="11"/>
      <color rgb="FFFF0000"/>
      <name val="Arial"/>
      <family val="2"/>
    </font>
    <font>
      <sz val="8"/>
      <name val="Arial"/>
      <family val="2"/>
    </font>
    <font>
      <sz val="11"/>
      <name val="Arial"/>
      <family val="2"/>
    </font>
    <font>
      <sz val="12"/>
      <name val="Arial"/>
      <family val="2"/>
    </font>
    <font>
      <sz val="10"/>
      <color rgb="FFFF0000"/>
      <name val="Arial"/>
      <family val="2"/>
    </font>
    <font>
      <sz val="12"/>
      <name val="Microsoft Sans Serif"/>
      <family val="2"/>
    </font>
  </fonts>
  <fills count="11">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ck">
        <color indexed="64"/>
      </bottom>
      <diagonal/>
    </border>
    <border>
      <left/>
      <right/>
      <top style="thick">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ck">
        <color indexed="64"/>
      </bottom>
      <diagonal/>
    </border>
    <border>
      <left style="medium">
        <color indexed="64"/>
      </left>
      <right/>
      <top style="medium">
        <color indexed="64"/>
      </top>
      <bottom style="thick">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auto="1"/>
      </right>
      <top style="medium">
        <color indexed="64"/>
      </top>
      <bottom style="thick">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ck">
        <color indexed="64"/>
      </bottom>
      <diagonal/>
    </border>
  </borders>
  <cellStyleXfs count="2">
    <xf numFmtId="0" fontId="0" fillId="0" borderId="0"/>
    <xf numFmtId="0" fontId="1" fillId="0" borderId="0"/>
  </cellStyleXfs>
  <cellXfs count="290">
    <xf numFmtId="0" fontId="0" fillId="0" borderId="0" xfId="0"/>
    <xf numFmtId="0" fontId="2" fillId="0" borderId="0" xfId="0" applyFont="1" applyAlignment="1">
      <alignment horizontal="center" vertical="center"/>
    </xf>
    <xf numFmtId="0" fontId="3" fillId="0" borderId="0" xfId="0" applyFont="1"/>
    <xf numFmtId="0" fontId="3" fillId="0" borderId="0" xfId="0" applyFont="1" applyBorder="1" applyAlignment="1">
      <alignment vertical="top"/>
    </xf>
    <xf numFmtId="0" fontId="3" fillId="0" borderId="0" xfId="0" applyFont="1" applyBorder="1"/>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3" fillId="0" borderId="0" xfId="0" applyFont="1" applyAlignment="1">
      <alignment vertical="top"/>
    </xf>
    <xf numFmtId="0" fontId="6" fillId="8" borderId="35" xfId="0" applyFont="1" applyFill="1" applyBorder="1" applyAlignment="1">
      <alignment vertical="top"/>
    </xf>
    <xf numFmtId="0" fontId="6" fillId="8" borderId="35" xfId="0" applyFont="1" applyFill="1" applyBorder="1"/>
    <xf numFmtId="0" fontId="7" fillId="0" borderId="33" xfId="0" applyFont="1" applyBorder="1" applyAlignment="1">
      <alignment horizontal="left" vertical="top"/>
    </xf>
    <xf numFmtId="0" fontId="7" fillId="0" borderId="33" xfId="0" applyFont="1" applyBorder="1" applyAlignment="1">
      <alignment horizontal="left" vertical="center"/>
    </xf>
    <xf numFmtId="0" fontId="3" fillId="0" borderId="33" xfId="0" applyFont="1" applyBorder="1"/>
    <xf numFmtId="0" fontId="3" fillId="3" borderId="16" xfId="0" applyFont="1" applyFill="1" applyBorder="1" applyAlignment="1">
      <alignment vertical="top"/>
    </xf>
    <xf numFmtId="0" fontId="3" fillId="3" borderId="15" xfId="0" applyFont="1" applyFill="1" applyBorder="1" applyAlignment="1">
      <alignment vertical="top"/>
    </xf>
    <xf numFmtId="0" fontId="3" fillId="3" borderId="15" xfId="0" applyFont="1" applyFill="1" applyBorder="1"/>
    <xf numFmtId="0" fontId="4" fillId="2" borderId="2" xfId="0" applyFont="1" applyFill="1" applyBorder="1" applyAlignment="1">
      <alignment horizontal="center" vertical="center" wrapText="1"/>
    </xf>
    <xf numFmtId="0" fontId="3" fillId="3" borderId="22"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26" xfId="0" applyFont="1" applyFill="1" applyBorder="1" applyAlignment="1">
      <alignment horizontal="center" vertical="center"/>
    </xf>
    <xf numFmtId="0" fontId="2" fillId="0" borderId="0" xfId="0" applyFont="1" applyBorder="1" applyAlignment="1">
      <alignment horizontal="center" vertical="center"/>
    </xf>
    <xf numFmtId="0" fontId="4" fillId="5" borderId="10"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8" xfId="0" applyFont="1" applyFill="1" applyBorder="1" applyAlignment="1">
      <alignment horizontal="left" vertical="top"/>
    </xf>
    <xf numFmtId="0" fontId="4" fillId="2" borderId="14" xfId="0" applyFont="1" applyFill="1" applyBorder="1" applyAlignment="1">
      <alignment vertical="center"/>
    </xf>
    <xf numFmtId="0" fontId="4" fillId="5" borderId="17" xfId="0" applyFont="1" applyFill="1" applyBorder="1" applyAlignment="1">
      <alignment horizontal="left" vertical="top"/>
    </xf>
    <xf numFmtId="0" fontId="4" fillId="2" borderId="17" xfId="0" applyFont="1" applyFill="1" applyBorder="1" applyAlignment="1">
      <alignment vertical="center"/>
    </xf>
    <xf numFmtId="0" fontId="4" fillId="5" borderId="17" xfId="0" applyFont="1" applyFill="1" applyBorder="1" applyAlignment="1">
      <alignment horizontal="left" vertical="top" wrapText="1"/>
    </xf>
    <xf numFmtId="0" fontId="4" fillId="2" borderId="19" xfId="0" applyFont="1" applyFill="1" applyBorder="1" applyAlignment="1">
      <alignment vertical="center"/>
    </xf>
    <xf numFmtId="0" fontId="4" fillId="0" borderId="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0" xfId="0" applyFont="1" applyFill="1" applyBorder="1" applyAlignment="1">
      <alignment horizontal="center" vertical="center"/>
    </xf>
    <xf numFmtId="0" fontId="2" fillId="4" borderId="20" xfId="0" applyFont="1" applyFill="1" applyBorder="1" applyAlignment="1">
      <alignment vertical="center" wrapText="1"/>
    </xf>
    <xf numFmtId="0" fontId="2" fillId="4" borderId="6" xfId="0" applyFont="1" applyFill="1" applyBorder="1" applyAlignment="1">
      <alignment vertical="center" wrapText="1"/>
    </xf>
    <xf numFmtId="0" fontId="4" fillId="4" borderId="6" xfId="0" applyFont="1" applyFill="1" applyBorder="1" applyAlignment="1">
      <alignment vertical="center" wrapText="1"/>
    </xf>
    <xf numFmtId="0" fontId="2" fillId="4" borderId="18" xfId="0" applyFont="1" applyFill="1" applyBorder="1" applyAlignment="1">
      <alignment vertical="center" wrapText="1"/>
    </xf>
    <xf numFmtId="0" fontId="4" fillId="2" borderId="1" xfId="0" applyFont="1" applyFill="1" applyBorder="1" applyAlignment="1">
      <alignment horizontal="center" vertical="center"/>
    </xf>
    <xf numFmtId="0" fontId="2" fillId="4" borderId="21" xfId="0" applyFont="1" applyFill="1" applyBorder="1" applyAlignment="1">
      <alignment vertical="center" wrapText="1"/>
    </xf>
    <xf numFmtId="0" fontId="2" fillId="4" borderId="7" xfId="0" applyFont="1" applyFill="1" applyBorder="1" applyAlignment="1">
      <alignment vertical="center" wrapText="1"/>
    </xf>
    <xf numFmtId="0" fontId="4" fillId="4" borderId="7" xfId="0" applyFont="1" applyFill="1" applyBorder="1" applyAlignment="1">
      <alignment vertical="center" wrapText="1"/>
    </xf>
    <xf numFmtId="0" fontId="4" fillId="4" borderId="19" xfId="0" applyFont="1" applyFill="1" applyBorder="1" applyAlignment="1">
      <alignment vertical="center" wrapText="1"/>
    </xf>
    <xf numFmtId="0" fontId="4" fillId="7" borderId="9" xfId="0" applyFont="1" applyFill="1" applyBorder="1" applyAlignment="1">
      <alignment horizontal="left" vertical="top" wrapText="1"/>
    </xf>
    <xf numFmtId="0" fontId="4" fillId="4" borderId="4" xfId="0" applyFont="1" applyFill="1" applyBorder="1" applyAlignment="1">
      <alignment horizontal="left" vertical="center" wrapText="1"/>
    </xf>
    <xf numFmtId="0" fontId="5" fillId="7" borderId="9"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22" xfId="0" applyFont="1" applyFill="1" applyBorder="1" applyAlignment="1">
      <alignment vertical="center" wrapText="1"/>
    </xf>
    <xf numFmtId="0" fontId="4" fillId="4" borderId="9" xfId="0" applyFont="1" applyFill="1" applyBorder="1" applyAlignment="1">
      <alignment horizontal="left" vertical="top" wrapText="1"/>
    </xf>
    <xf numFmtId="0" fontId="3" fillId="5" borderId="32" xfId="0" applyFont="1" applyFill="1" applyBorder="1" applyAlignment="1">
      <alignment vertical="top"/>
    </xf>
    <xf numFmtId="0" fontId="3" fillId="5" borderId="31" xfId="0" applyFont="1" applyFill="1" applyBorder="1" applyAlignment="1">
      <alignment vertical="top"/>
    </xf>
    <xf numFmtId="0" fontId="3" fillId="0" borderId="12" xfId="0" applyFont="1" applyBorder="1"/>
    <xf numFmtId="0" fontId="6" fillId="8" borderId="34" xfId="0" applyFont="1" applyFill="1" applyBorder="1" applyAlignment="1">
      <alignment vertical="center"/>
    </xf>
    <xf numFmtId="0" fontId="6" fillId="8" borderId="35" xfId="0" applyFont="1" applyFill="1" applyBorder="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3" fillId="0" borderId="12" xfId="0" applyFont="1" applyBorder="1" applyAlignment="1">
      <alignment vertical="center"/>
    </xf>
    <xf numFmtId="0" fontId="3" fillId="9" borderId="1" xfId="0" applyFont="1" applyFill="1" applyBorder="1" applyAlignment="1">
      <alignment vertical="center"/>
    </xf>
    <xf numFmtId="14" fontId="3" fillId="9" borderId="1" xfId="0" applyNumberFormat="1" applyFont="1" applyFill="1" applyBorder="1" applyAlignment="1">
      <alignment vertical="center"/>
    </xf>
    <xf numFmtId="0" fontId="3" fillId="9" borderId="1" xfId="0" applyFont="1" applyFill="1" applyBorder="1" applyAlignment="1">
      <alignment horizontal="right" vertical="center"/>
    </xf>
    <xf numFmtId="0" fontId="3" fillId="9" borderId="1" xfId="0" applyFont="1" applyFill="1" applyBorder="1" applyAlignment="1">
      <alignment vertical="top"/>
    </xf>
    <xf numFmtId="0" fontId="3" fillId="9" borderId="1" xfId="0" applyFont="1" applyFill="1" applyBorder="1" applyAlignment="1">
      <alignment horizontal="center" vertical="center"/>
    </xf>
    <xf numFmtId="0" fontId="3" fillId="9" borderId="1" xfId="0" applyFont="1" applyFill="1" applyBorder="1"/>
    <xf numFmtId="0" fontId="3" fillId="9" borderId="1" xfId="0" applyFont="1" applyFill="1" applyBorder="1" applyAlignment="1">
      <alignment horizontal="right" vertical="top"/>
    </xf>
    <xf numFmtId="0" fontId="7" fillId="5" borderId="31" xfId="0" applyFont="1" applyFill="1" applyBorder="1" applyAlignment="1">
      <alignment horizontal="center" vertical="center"/>
    </xf>
    <xf numFmtId="0" fontId="5" fillId="7" borderId="6" xfId="0" applyFont="1" applyFill="1" applyBorder="1" applyAlignment="1">
      <alignment horizontal="left" vertical="center" wrapText="1"/>
    </xf>
    <xf numFmtId="0" fontId="4" fillId="5" borderId="8" xfId="0" applyFont="1" applyFill="1" applyBorder="1" applyAlignment="1">
      <alignment horizontal="left" vertical="top"/>
    </xf>
    <xf numFmtId="0" fontId="10" fillId="0" borderId="0" xfId="0" applyFont="1" applyAlignment="1">
      <alignment vertical="center"/>
    </xf>
    <xf numFmtId="0" fontId="4" fillId="4" borderId="6" xfId="0" applyFont="1" applyFill="1" applyBorder="1" applyAlignment="1">
      <alignment horizontal="left" vertical="top" wrapText="1"/>
    </xf>
    <xf numFmtId="0" fontId="3" fillId="0" borderId="3" xfId="0" applyFont="1" applyBorder="1"/>
    <xf numFmtId="0" fontId="4" fillId="4" borderId="21" xfId="0" applyFont="1" applyFill="1" applyBorder="1" applyAlignment="1">
      <alignment vertical="center" wrapText="1"/>
    </xf>
    <xf numFmtId="0" fontId="4" fillId="4" borderId="21" xfId="0" applyFont="1" applyFill="1" applyBorder="1" applyAlignment="1">
      <alignment horizontal="left" vertical="center" wrapText="1"/>
    </xf>
    <xf numFmtId="0" fontId="4" fillId="2" borderId="4" xfId="0" applyFont="1" applyFill="1" applyBorder="1" applyAlignment="1">
      <alignment horizontal="center" vertical="center"/>
    </xf>
    <xf numFmtId="0" fontId="4" fillId="2" borderId="18" xfId="0" applyFont="1" applyFill="1" applyBorder="1" applyAlignment="1">
      <alignment horizontal="center" vertical="center"/>
    </xf>
    <xf numFmtId="0" fontId="4" fillId="7" borderId="9" xfId="0" applyFont="1" applyFill="1" applyBorder="1" applyAlignment="1">
      <alignment horizontal="center" vertical="center"/>
    </xf>
    <xf numFmtId="0" fontId="3" fillId="4" borderId="13" xfId="0" applyFont="1" applyFill="1" applyBorder="1" applyAlignment="1">
      <alignment vertical="top"/>
    </xf>
    <xf numFmtId="0" fontId="3" fillId="4" borderId="13" xfId="0" applyFont="1" applyFill="1" applyBorder="1"/>
    <xf numFmtId="0" fontId="4" fillId="4" borderId="10" xfId="0" applyFont="1" applyFill="1" applyBorder="1" applyAlignment="1">
      <alignment vertical="center" wrapText="1"/>
    </xf>
    <xf numFmtId="0" fontId="5" fillId="7" borderId="13" xfId="0" applyFont="1" applyFill="1" applyBorder="1" applyAlignment="1">
      <alignment horizontal="left" vertical="center" wrapText="1"/>
    </xf>
    <xf numFmtId="0" fontId="4" fillId="2" borderId="8" xfId="0" applyFont="1" applyFill="1" applyBorder="1" applyAlignment="1">
      <alignment horizontal="center" vertical="center"/>
    </xf>
    <xf numFmtId="0" fontId="3" fillId="7" borderId="7" xfId="0" applyFont="1" applyFill="1" applyBorder="1" applyAlignment="1">
      <alignment vertical="center"/>
    </xf>
    <xf numFmtId="0" fontId="4" fillId="4" borderId="13" xfId="0" applyFont="1" applyFill="1" applyBorder="1" applyAlignment="1">
      <alignment horizontal="left" vertical="top" wrapText="1"/>
    </xf>
    <xf numFmtId="0" fontId="4" fillId="4" borderId="18" xfId="0" applyFont="1" applyFill="1" applyBorder="1" applyAlignment="1">
      <alignment vertical="center" wrapText="1"/>
    </xf>
    <xf numFmtId="0" fontId="2" fillId="4" borderId="38" xfId="0" applyFont="1" applyFill="1" applyBorder="1" applyAlignment="1">
      <alignment horizontal="center" vertical="center" wrapText="1"/>
    </xf>
    <xf numFmtId="0" fontId="10" fillId="0" borderId="0" xfId="0" applyFont="1" applyBorder="1" applyAlignment="1">
      <alignment vertical="center"/>
    </xf>
    <xf numFmtId="0" fontId="10" fillId="0" borderId="6" xfId="0" applyFont="1" applyBorder="1" applyAlignment="1">
      <alignment vertical="center"/>
    </xf>
    <xf numFmtId="0" fontId="3" fillId="0" borderId="6" xfId="0" applyFont="1" applyBorder="1"/>
    <xf numFmtId="0" fontId="10" fillId="0" borderId="13" xfId="0" applyFont="1" applyBorder="1" applyAlignment="1">
      <alignment vertical="center"/>
    </xf>
    <xf numFmtId="0" fontId="3" fillId="0" borderId="17" xfId="0" applyFont="1" applyFill="1" applyBorder="1" applyAlignment="1">
      <alignment horizontal="center" vertical="center"/>
    </xf>
    <xf numFmtId="0" fontId="3" fillId="0" borderId="42" xfId="0" applyFont="1" applyFill="1" applyBorder="1" applyAlignment="1">
      <alignment horizontal="center" vertical="center"/>
    </xf>
    <xf numFmtId="14" fontId="3" fillId="10" borderId="1" xfId="0" applyNumberFormat="1" applyFont="1" applyFill="1" applyBorder="1" applyAlignment="1">
      <alignment vertical="center"/>
    </xf>
    <xf numFmtId="0" fontId="2" fillId="4" borderId="38" xfId="0" applyFont="1" applyFill="1" applyBorder="1" applyAlignment="1">
      <alignment vertical="center" wrapText="1"/>
    </xf>
    <xf numFmtId="0" fontId="3" fillId="4" borderId="20" xfId="0" applyFont="1" applyFill="1" applyBorder="1" applyAlignment="1">
      <alignment vertical="top"/>
    </xf>
    <xf numFmtId="0" fontId="2" fillId="5" borderId="11" xfId="0" applyFont="1" applyFill="1" applyBorder="1" applyAlignment="1">
      <alignment horizontal="center" vertical="center"/>
    </xf>
    <xf numFmtId="0" fontId="3" fillId="0" borderId="0" xfId="0" applyFont="1" applyFill="1" applyBorder="1" applyAlignment="1">
      <alignment horizontal="center" vertical="center"/>
    </xf>
    <xf numFmtId="0" fontId="4" fillId="5" borderId="9" xfId="0" applyFont="1" applyFill="1" applyBorder="1" applyAlignment="1">
      <alignment horizontal="left" vertical="top"/>
    </xf>
    <xf numFmtId="0" fontId="4" fillId="5" borderId="10" xfId="0" applyFont="1" applyFill="1" applyBorder="1" applyAlignment="1">
      <alignment horizontal="left" vertical="top"/>
    </xf>
    <xf numFmtId="0" fontId="4" fillId="5" borderId="19" xfId="0" applyFont="1" applyFill="1" applyBorder="1" applyAlignment="1">
      <alignment horizontal="left" vertical="top" wrapText="1"/>
    </xf>
    <xf numFmtId="0" fontId="4" fillId="2" borderId="22" xfId="0" applyFont="1" applyFill="1" applyBorder="1" applyAlignment="1">
      <alignment horizontal="center" vertical="center"/>
    </xf>
    <xf numFmtId="0" fontId="4" fillId="2" borderId="20" xfId="0" applyFont="1" applyFill="1" applyBorder="1" applyAlignment="1">
      <alignment horizontal="center" vertical="center"/>
    </xf>
    <xf numFmtId="0" fontId="12" fillId="4" borderId="21" xfId="0" applyFont="1" applyFill="1" applyBorder="1" applyAlignment="1">
      <alignment horizontal="left" vertical="center" wrapText="1"/>
    </xf>
    <xf numFmtId="0" fontId="1" fillId="9" borderId="10" xfId="0" applyFont="1" applyFill="1" applyBorder="1" applyAlignment="1">
      <alignment vertical="center"/>
    </xf>
    <xf numFmtId="0" fontId="14" fillId="8" borderId="35" xfId="0" applyFont="1" applyFill="1" applyBorder="1" applyAlignment="1">
      <alignment vertical="top"/>
    </xf>
    <xf numFmtId="0" fontId="14" fillId="8" borderId="35" xfId="0" applyFont="1" applyFill="1" applyBorder="1"/>
    <xf numFmtId="0" fontId="14" fillId="8" borderId="34" xfId="0" applyFont="1" applyFill="1" applyBorder="1" applyAlignment="1">
      <alignment vertical="center"/>
    </xf>
    <xf numFmtId="0" fontId="14" fillId="8" borderId="35" xfId="0" applyFont="1" applyFill="1" applyBorder="1" applyAlignment="1">
      <alignment vertical="center"/>
    </xf>
    <xf numFmtId="0" fontId="14" fillId="8" borderId="0" xfId="0" applyFont="1" applyFill="1" applyBorder="1"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1" fillId="0" borderId="0" xfId="0" applyFont="1"/>
    <xf numFmtId="0" fontId="15" fillId="0" borderId="33" xfId="0" applyFont="1" applyBorder="1" applyAlignment="1">
      <alignment horizontal="left" vertical="top"/>
    </xf>
    <xf numFmtId="0" fontId="15" fillId="0" borderId="33" xfId="0" applyFont="1" applyBorder="1" applyAlignment="1">
      <alignment horizontal="left" vertical="center"/>
    </xf>
    <xf numFmtId="0" fontId="1" fillId="0" borderId="33" xfId="0" applyFont="1" applyBorder="1"/>
    <xf numFmtId="0" fontId="1" fillId="0" borderId="0" xfId="0" applyFont="1" applyBorder="1" applyAlignment="1">
      <alignment vertical="center"/>
    </xf>
    <xf numFmtId="0" fontId="1" fillId="0" borderId="0" xfId="0" applyFont="1" applyBorder="1" applyAlignment="1">
      <alignment vertical="top"/>
    </xf>
    <xf numFmtId="0" fontId="1" fillId="0" borderId="0" xfId="0" applyFont="1" applyBorder="1"/>
    <xf numFmtId="0" fontId="1" fillId="6" borderId="29" xfId="0" applyFont="1" applyFill="1" applyBorder="1" applyAlignment="1">
      <alignment horizontal="center" vertical="center"/>
    </xf>
    <xf numFmtId="0" fontId="1" fillId="6" borderId="9" xfId="0" applyFont="1" applyFill="1" applyBorder="1" applyAlignment="1">
      <alignment horizontal="center" vertical="center"/>
    </xf>
    <xf numFmtId="0" fontId="1" fillId="6" borderId="44" xfId="0" applyFont="1" applyFill="1" applyBorder="1" applyAlignment="1">
      <alignment horizontal="center" vertical="center"/>
    </xf>
    <xf numFmtId="0" fontId="1" fillId="3" borderId="15" xfId="0" applyFont="1" applyFill="1" applyBorder="1"/>
    <xf numFmtId="0" fontId="16" fillId="2" borderId="47" xfId="0" applyFont="1" applyFill="1" applyBorder="1" applyAlignment="1">
      <alignment horizontal="center" vertical="center" wrapText="1"/>
    </xf>
    <xf numFmtId="0" fontId="1" fillId="3" borderId="48"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43"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8" xfId="0" applyFont="1" applyFill="1" applyBorder="1" applyAlignment="1">
      <alignment horizontal="center" vertical="center"/>
    </xf>
    <xf numFmtId="0" fontId="19" fillId="5" borderId="10" xfId="0" applyFont="1" applyFill="1" applyBorder="1" applyAlignment="1">
      <alignment horizontal="left" vertical="center" wrapText="1"/>
    </xf>
    <xf numFmtId="0" fontId="19" fillId="5" borderId="18" xfId="0" applyFont="1" applyFill="1" applyBorder="1" applyAlignment="1">
      <alignment horizontal="left" vertical="center" wrapText="1"/>
    </xf>
    <xf numFmtId="9" fontId="16" fillId="2" borderId="6" xfId="0" applyNumberFormat="1" applyFont="1" applyFill="1" applyBorder="1" applyAlignment="1">
      <alignment horizontal="center" vertical="center"/>
    </xf>
    <xf numFmtId="0" fontId="19" fillId="5" borderId="18" xfId="0" applyFont="1" applyFill="1" applyBorder="1" applyAlignment="1">
      <alignment horizontal="left" vertical="top"/>
    </xf>
    <xf numFmtId="0" fontId="19" fillId="2" borderId="20" xfId="0" applyFont="1" applyFill="1" applyBorder="1" applyAlignment="1">
      <alignment vertical="center"/>
    </xf>
    <xf numFmtId="0" fontId="19" fillId="5" borderId="17" xfId="0" applyFont="1" applyFill="1" applyBorder="1" applyAlignment="1">
      <alignment horizontal="left" vertical="top"/>
    </xf>
    <xf numFmtId="0" fontId="19" fillId="2" borderId="0" xfId="0" applyFont="1" applyFill="1" applyBorder="1" applyAlignment="1">
      <alignment vertical="center"/>
    </xf>
    <xf numFmtId="0" fontId="19" fillId="5" borderId="17" xfId="0" applyFont="1" applyFill="1" applyBorder="1" applyAlignment="1">
      <alignment horizontal="left" vertical="top" wrapText="1"/>
    </xf>
    <xf numFmtId="0" fontId="19" fillId="5" borderId="19" xfId="0" applyFont="1" applyFill="1" applyBorder="1" applyAlignment="1">
      <alignment horizontal="left" vertical="top" wrapText="1"/>
    </xf>
    <xf numFmtId="0" fontId="19" fillId="2" borderId="7" xfId="0" applyFont="1" applyFill="1" applyBorder="1" applyAlignment="1">
      <alignment vertical="center"/>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2" fillId="4" borderId="8" xfId="0" applyFont="1" applyFill="1" applyBorder="1" applyAlignment="1">
      <alignment vertical="center" wrapText="1"/>
    </xf>
    <xf numFmtId="0" fontId="12" fillId="4" borderId="9" xfId="0" applyFont="1" applyFill="1" applyBorder="1" applyAlignment="1">
      <alignment vertical="center" wrapText="1"/>
    </xf>
    <xf numFmtId="0" fontId="19" fillId="4" borderId="9" xfId="0" applyFont="1" applyFill="1" applyBorder="1" applyAlignment="1">
      <alignment vertical="center" wrapText="1"/>
    </xf>
    <xf numFmtId="0" fontId="19" fillId="4" borderId="10" xfId="0" applyFont="1" applyFill="1" applyBorder="1" applyAlignment="1">
      <alignment vertical="center" wrapText="1"/>
    </xf>
    <xf numFmtId="0" fontId="1" fillId="6" borderId="29" xfId="0" applyFont="1" applyFill="1" applyBorder="1" applyAlignment="1">
      <alignment horizontal="center" vertical="center" wrapText="1"/>
    </xf>
    <xf numFmtId="0" fontId="1" fillId="6" borderId="44" xfId="0" applyFont="1" applyFill="1" applyBorder="1" applyAlignment="1">
      <alignment horizontal="center" vertical="center" wrapText="1"/>
    </xf>
    <xf numFmtId="0" fontId="19" fillId="4" borderId="4" xfId="0" applyFont="1" applyFill="1" applyBorder="1" applyAlignment="1">
      <alignment horizontal="left" vertical="top" wrapText="1"/>
    </xf>
    <xf numFmtId="0" fontId="16" fillId="7" borderId="8" xfId="0" applyFont="1" applyFill="1" applyBorder="1" applyAlignment="1">
      <alignment horizontal="left" vertical="center" wrapText="1"/>
    </xf>
    <xf numFmtId="0" fontId="16" fillId="7" borderId="6" xfId="0" applyFont="1" applyFill="1" applyBorder="1" applyAlignment="1">
      <alignment horizontal="left" vertical="center" wrapText="1"/>
    </xf>
    <xf numFmtId="0" fontId="16" fillId="7" borderId="9" xfId="0" applyFont="1" applyFill="1" applyBorder="1" applyAlignment="1">
      <alignment horizontal="center" vertical="center"/>
    </xf>
    <xf numFmtId="0" fontId="16" fillId="7" borderId="8" xfId="0" applyFont="1" applyFill="1" applyBorder="1" applyAlignment="1">
      <alignment horizontal="center" vertical="center"/>
    </xf>
    <xf numFmtId="0" fontId="1" fillId="7" borderId="43" xfId="0" applyFont="1" applyFill="1" applyBorder="1" applyAlignment="1">
      <alignment horizontal="center" vertical="center"/>
    </xf>
    <xf numFmtId="167" fontId="19" fillId="2" borderId="44" xfId="0" applyNumberFormat="1" applyFont="1" applyFill="1" applyBorder="1" applyAlignment="1">
      <alignment horizontal="center" vertical="center"/>
    </xf>
    <xf numFmtId="49" fontId="1" fillId="4" borderId="29" xfId="0" applyNumberFormat="1" applyFont="1" applyFill="1" applyBorder="1" applyAlignment="1">
      <alignment horizontal="center" vertical="center" wrapText="1"/>
    </xf>
    <xf numFmtId="167" fontId="19" fillId="2" borderId="27" xfId="0" applyNumberFormat="1" applyFont="1" applyFill="1" applyBorder="1" applyAlignment="1">
      <alignment horizontal="center" vertical="center"/>
    </xf>
    <xf numFmtId="0" fontId="19" fillId="4" borderId="13" xfId="0" applyFont="1" applyFill="1" applyBorder="1" applyAlignment="1">
      <alignment horizontal="left" vertical="top" wrapText="1"/>
    </xf>
    <xf numFmtId="0" fontId="12" fillId="4" borderId="39" xfId="0" applyFont="1" applyFill="1" applyBorder="1" applyAlignment="1">
      <alignment horizontal="center" vertical="center" wrapText="1"/>
    </xf>
    <xf numFmtId="0" fontId="19" fillId="4" borderId="50" xfId="0" applyFont="1" applyFill="1" applyBorder="1" applyAlignment="1">
      <alignment vertical="center" wrapText="1"/>
    </xf>
    <xf numFmtId="0" fontId="19" fillId="4" borderId="51" xfId="0" applyFont="1" applyFill="1" applyBorder="1" applyAlignment="1">
      <alignment horizontal="left" vertical="top" wrapText="1"/>
    </xf>
    <xf numFmtId="167" fontId="19" fillId="2" borderId="52" xfId="0" applyNumberFormat="1" applyFont="1" applyFill="1" applyBorder="1" applyAlignment="1">
      <alignment horizontal="center" vertical="center"/>
    </xf>
    <xf numFmtId="165" fontId="12" fillId="4" borderId="40" xfId="0" applyNumberFormat="1" applyFont="1" applyFill="1" applyBorder="1" applyAlignment="1">
      <alignment horizontal="center" vertical="center"/>
    </xf>
    <xf numFmtId="0" fontId="20" fillId="0" borderId="0" xfId="0" applyFont="1" applyBorder="1" applyAlignment="1">
      <alignment vertical="center"/>
    </xf>
    <xf numFmtId="1" fontId="1" fillId="0" borderId="0" xfId="0" applyNumberFormat="1" applyFont="1" applyBorder="1" applyAlignment="1">
      <alignment vertical="center"/>
    </xf>
    <xf numFmtId="0" fontId="20" fillId="0" borderId="13" xfId="0" applyFont="1" applyBorder="1" applyAlignment="1">
      <alignment vertical="center"/>
    </xf>
    <xf numFmtId="1" fontId="20" fillId="0" borderId="0" xfId="0" applyNumberFormat="1" applyFont="1" applyBorder="1" applyAlignment="1">
      <alignment vertical="center"/>
    </xf>
    <xf numFmtId="0" fontId="20" fillId="0" borderId="0" xfId="0" applyFont="1" applyAlignment="1">
      <alignment vertical="center"/>
    </xf>
    <xf numFmtId="0" fontId="1" fillId="0" borderId="3" xfId="0" applyFont="1" applyBorder="1"/>
    <xf numFmtId="0" fontId="1" fillId="0" borderId="0" xfId="0" applyFont="1" applyAlignment="1">
      <alignment vertical="top"/>
    </xf>
    <xf numFmtId="0" fontId="19" fillId="5" borderId="30" xfId="0" applyFont="1" applyFill="1" applyBorder="1" applyAlignment="1">
      <alignment horizontal="left" vertical="center" wrapText="1"/>
    </xf>
    <xf numFmtId="0" fontId="1" fillId="5" borderId="8" xfId="0" applyFont="1" applyFill="1" applyBorder="1" applyAlignment="1">
      <alignment horizontal="left" vertical="top"/>
    </xf>
    <xf numFmtId="0" fontId="1" fillId="5" borderId="9" xfId="0" applyFont="1" applyFill="1" applyBorder="1" applyAlignment="1">
      <alignment horizontal="left" vertical="top"/>
    </xf>
    <xf numFmtId="0" fontId="1" fillId="5" borderId="10" xfId="0" applyFont="1" applyFill="1" applyBorder="1" applyAlignment="1">
      <alignment horizontal="left" vertical="top"/>
    </xf>
    <xf numFmtId="14" fontId="1" fillId="9" borderId="9" xfId="0" applyNumberFormat="1" applyFont="1" applyFill="1" applyBorder="1" applyAlignment="1">
      <alignment vertical="center"/>
    </xf>
    <xf numFmtId="0" fontId="1" fillId="9" borderId="9" xfId="0" applyFont="1" applyFill="1" applyBorder="1" applyAlignment="1">
      <alignment horizontal="right" vertical="top"/>
    </xf>
    <xf numFmtId="14" fontId="1" fillId="9" borderId="10" xfId="0" applyNumberFormat="1" applyFont="1" applyFill="1" applyBorder="1" applyAlignment="1">
      <alignment horizontal="center" vertical="center"/>
    </xf>
    <xf numFmtId="0" fontId="12" fillId="9" borderId="8" xfId="0" applyFont="1" applyFill="1" applyBorder="1" applyAlignment="1">
      <alignment vertical="center"/>
    </xf>
    <xf numFmtId="0" fontId="12" fillId="9" borderId="9" xfId="0" applyFont="1" applyFill="1" applyBorder="1" applyAlignment="1">
      <alignment vertical="center"/>
    </xf>
    <xf numFmtId="0" fontId="1" fillId="9" borderId="9" xfId="0" applyFont="1" applyFill="1" applyBorder="1" applyAlignment="1">
      <alignment horizontal="center" vertical="center"/>
    </xf>
    <xf numFmtId="0" fontId="1" fillId="9" borderId="9" xfId="0" applyFont="1" applyFill="1" applyBorder="1"/>
    <xf numFmtId="0" fontId="1" fillId="9" borderId="9" xfId="0" applyFont="1" applyFill="1" applyBorder="1" applyAlignment="1">
      <alignment vertical="center"/>
    </xf>
    <xf numFmtId="0" fontId="1" fillId="9" borderId="9" xfId="0" applyFont="1" applyFill="1" applyBorder="1" applyAlignment="1">
      <alignment horizontal="right" vertical="center"/>
    </xf>
    <xf numFmtId="0" fontId="12" fillId="5" borderId="32" xfId="0" applyFont="1" applyFill="1" applyBorder="1" applyAlignment="1">
      <alignment vertical="center"/>
    </xf>
    <xf numFmtId="0" fontId="21" fillId="5" borderId="31" xfId="0" applyFont="1" applyFill="1" applyBorder="1" applyAlignment="1">
      <alignment vertical="top"/>
    </xf>
    <xf numFmtId="0" fontId="15" fillId="5" borderId="31" xfId="0" applyFont="1" applyFill="1" applyBorder="1" applyAlignment="1">
      <alignment horizontal="right" vertical="center"/>
    </xf>
    <xf numFmtId="166" fontId="15" fillId="5" borderId="11" xfId="0" applyNumberFormat="1" applyFont="1" applyFill="1" applyBorder="1" applyAlignment="1">
      <alignment horizontal="center" vertical="center"/>
    </xf>
    <xf numFmtId="0" fontId="23" fillId="0" borderId="0" xfId="0" applyFont="1"/>
    <xf numFmtId="168" fontId="19" fillId="2" borderId="55" xfId="0" applyNumberFormat="1" applyFont="1" applyFill="1" applyBorder="1" applyAlignment="1">
      <alignment horizontal="center" vertical="center"/>
    </xf>
    <xf numFmtId="1" fontId="15" fillId="5" borderId="32" xfId="0" applyNumberFormat="1" applyFont="1" applyFill="1" applyBorder="1" applyAlignment="1">
      <alignment horizontal="center" vertical="center"/>
    </xf>
    <xf numFmtId="1" fontId="15" fillId="5" borderId="49" xfId="0" applyNumberFormat="1" applyFont="1" applyFill="1" applyBorder="1" applyAlignment="1">
      <alignment horizontal="center" vertical="center"/>
    </xf>
    <xf numFmtId="1" fontId="12" fillId="4" borderId="45" xfId="0" applyNumberFormat="1" applyFont="1" applyFill="1" applyBorder="1" applyAlignment="1">
      <alignment horizontal="center" vertical="center"/>
    </xf>
    <xf numFmtId="1" fontId="12" fillId="4" borderId="46" xfId="0" applyNumberFormat="1" applyFont="1" applyFill="1" applyBorder="1" applyAlignment="1">
      <alignment horizontal="center" vertical="center"/>
    </xf>
    <xf numFmtId="1" fontId="1" fillId="4" borderId="48" xfId="0" applyNumberFormat="1" applyFont="1" applyFill="1" applyBorder="1" applyAlignment="1">
      <alignment horizontal="center" vertical="center"/>
    </xf>
    <xf numFmtId="1" fontId="1" fillId="4" borderId="1" xfId="0" applyNumberFormat="1" applyFont="1" applyFill="1" applyBorder="1" applyAlignment="1">
      <alignment horizontal="center" vertical="center"/>
    </xf>
    <xf numFmtId="0" fontId="1" fillId="4" borderId="9" xfId="0" applyFont="1" applyFill="1" applyBorder="1" applyAlignment="1">
      <alignment vertical="center" wrapText="1"/>
    </xf>
    <xf numFmtId="0" fontId="1" fillId="0" borderId="10" xfId="0" applyFont="1" applyBorder="1" applyAlignment="1">
      <alignment vertical="center" wrapText="1"/>
    </xf>
    <xf numFmtId="0" fontId="1" fillId="6" borderId="48" xfId="0" applyFont="1" applyFill="1" applyBorder="1" applyAlignment="1">
      <alignment horizontal="center" vertical="center"/>
    </xf>
    <xf numFmtId="0" fontId="1" fillId="6" borderId="1" xfId="0" applyFont="1" applyFill="1" applyBorder="1" applyAlignment="1">
      <alignment horizontal="center" vertical="center"/>
    </xf>
    <xf numFmtId="0" fontId="1" fillId="7" borderId="30" xfId="0" applyFont="1" applyFill="1" applyBorder="1" applyAlignment="1">
      <alignment horizontal="center" vertical="center"/>
    </xf>
    <xf numFmtId="0" fontId="1" fillId="0" borderId="10" xfId="0" applyFont="1" applyBorder="1" applyAlignment="1">
      <alignment horizontal="center" vertical="center"/>
    </xf>
    <xf numFmtId="0" fontId="1" fillId="0" borderId="0" xfId="0" applyFont="1" applyFill="1" applyBorder="1" applyAlignment="1">
      <alignment horizontal="center" vertical="center"/>
    </xf>
    <xf numFmtId="164" fontId="12" fillId="5" borderId="27" xfId="0" applyNumberFormat="1" applyFont="1" applyFill="1" applyBorder="1" applyAlignment="1">
      <alignment horizontal="center" vertical="center"/>
    </xf>
    <xf numFmtId="164" fontId="1" fillId="0" borderId="25" xfId="0" applyNumberFormat="1" applyFont="1" applyBorder="1" applyAlignment="1">
      <alignment horizontal="center" vertical="center"/>
    </xf>
    <xf numFmtId="164" fontId="1" fillId="0" borderId="26" xfId="0" applyNumberFormat="1" applyFont="1" applyBorder="1" applyAlignment="1">
      <alignment horizontal="center" vertical="center"/>
    </xf>
    <xf numFmtId="4" fontId="12" fillId="5" borderId="5" xfId="0" applyNumberFormat="1" applyFont="1" applyFill="1" applyBorder="1" applyAlignment="1">
      <alignment horizontal="center" vertical="center"/>
    </xf>
    <xf numFmtId="4" fontId="12" fillId="5" borderId="24" xfId="0" applyNumberFormat="1" applyFont="1" applyFill="1" applyBorder="1" applyAlignment="1">
      <alignment horizontal="center" vertical="center"/>
    </xf>
    <xf numFmtId="4" fontId="12" fillId="5" borderId="28" xfId="0" applyNumberFormat="1" applyFont="1" applyFill="1" applyBorder="1" applyAlignment="1">
      <alignment horizontal="center" vertical="center"/>
    </xf>
    <xf numFmtId="1" fontId="12" fillId="5" borderId="27" xfId="0" applyNumberFormat="1" applyFont="1" applyFill="1" applyBorder="1" applyAlignment="1">
      <alignment horizontal="center" vertical="center"/>
    </xf>
    <xf numFmtId="1" fontId="1" fillId="0" borderId="25" xfId="0" applyNumberFormat="1" applyFont="1" applyBorder="1" applyAlignment="1">
      <alignment horizontal="center" vertical="center"/>
    </xf>
    <xf numFmtId="1" fontId="1" fillId="0" borderId="26" xfId="0" applyNumberFormat="1" applyFont="1" applyBorder="1" applyAlignment="1">
      <alignment horizontal="center" vertical="center"/>
    </xf>
    <xf numFmtId="0" fontId="17" fillId="5" borderId="53" xfId="0" applyFont="1" applyFill="1" applyBorder="1" applyAlignment="1">
      <alignment horizontal="left" vertical="center" wrapText="1"/>
    </xf>
    <xf numFmtId="0" fontId="17" fillId="5" borderId="54" xfId="0" applyFont="1" applyFill="1" applyBorder="1" applyAlignment="1">
      <alignment horizontal="left" vertical="center" wrapText="1"/>
    </xf>
    <xf numFmtId="0" fontId="1" fillId="5" borderId="8" xfId="0" applyFont="1" applyFill="1" applyBorder="1" applyAlignment="1">
      <alignment horizontal="left" vertical="top" wrapText="1"/>
    </xf>
    <xf numFmtId="0" fontId="1" fillId="5" borderId="9" xfId="0" applyFont="1" applyFill="1" applyBorder="1" applyAlignment="1">
      <alignment horizontal="left" vertical="top" wrapText="1"/>
    </xf>
    <xf numFmtId="0" fontId="1" fillId="5" borderId="10" xfId="0" applyFont="1" applyFill="1" applyBorder="1" applyAlignment="1">
      <alignment horizontal="left" vertical="top" wrapText="1"/>
    </xf>
    <xf numFmtId="0" fontId="1" fillId="5" borderId="9" xfId="0" applyFont="1" applyFill="1" applyBorder="1" applyAlignment="1">
      <alignment horizontal="left" vertical="top"/>
    </xf>
    <xf numFmtId="0" fontId="1" fillId="5" borderId="10" xfId="0" applyFont="1" applyFill="1" applyBorder="1" applyAlignment="1">
      <alignment horizontal="left" vertical="top"/>
    </xf>
    <xf numFmtId="0" fontId="22" fillId="5" borderId="21" xfId="0" applyFont="1" applyFill="1" applyBorder="1" applyAlignment="1">
      <alignment horizontal="left" vertical="top" wrapText="1"/>
    </xf>
    <xf numFmtId="0" fontId="1" fillId="5" borderId="7" xfId="0" applyFont="1" applyFill="1" applyBorder="1" applyAlignment="1">
      <alignment horizontal="left" vertical="top" wrapText="1"/>
    </xf>
    <xf numFmtId="0" fontId="1" fillId="5" borderId="19" xfId="0" applyFont="1" applyFill="1" applyBorder="1" applyAlignment="1">
      <alignment horizontal="left" vertical="top" wrapText="1"/>
    </xf>
    <xf numFmtId="0" fontId="1" fillId="6" borderId="30" xfId="0" applyFont="1" applyFill="1" applyBorder="1" applyAlignment="1">
      <alignment horizontal="center" vertical="center"/>
    </xf>
    <xf numFmtId="0" fontId="1" fillId="6" borderId="10" xfId="0" applyFont="1" applyFill="1" applyBorder="1" applyAlignment="1">
      <alignment horizontal="center" vertical="center"/>
    </xf>
    <xf numFmtId="0" fontId="12" fillId="9" borderId="8" xfId="0" applyFont="1" applyFill="1" applyBorder="1" applyAlignment="1">
      <alignment horizontal="left" vertical="center" wrapText="1"/>
    </xf>
    <xf numFmtId="0" fontId="12" fillId="9" borderId="9" xfId="0" applyFont="1" applyFill="1" applyBorder="1" applyAlignment="1">
      <alignment horizontal="left" vertical="center" wrapText="1"/>
    </xf>
    <xf numFmtId="1" fontId="2" fillId="5" borderId="32" xfId="0" applyNumberFormat="1" applyFont="1" applyFill="1" applyBorder="1" applyAlignment="1">
      <alignment horizontal="center" vertical="center"/>
    </xf>
    <xf numFmtId="0" fontId="2" fillId="5"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41"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36" xfId="0" applyFont="1" applyFill="1" applyBorder="1" applyAlignment="1">
      <alignment horizontal="center" vertical="center"/>
    </xf>
    <xf numFmtId="0" fontId="3" fillId="4" borderId="37" xfId="0" applyFont="1" applyFill="1" applyBorder="1" applyAlignment="1">
      <alignment horizontal="center" vertical="center"/>
    </xf>
    <xf numFmtId="1" fontId="2" fillId="4" borderId="39" xfId="0" applyNumberFormat="1" applyFont="1" applyFill="1" applyBorder="1" applyAlignment="1">
      <alignment horizontal="center" vertical="center"/>
    </xf>
    <xf numFmtId="1" fontId="2" fillId="4" borderId="40"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 fontId="2" fillId="4" borderId="37" xfId="0" applyNumberFormat="1" applyFont="1" applyFill="1" applyBorder="1" applyAlignment="1">
      <alignment horizontal="center" vertical="center"/>
    </xf>
    <xf numFmtId="1" fontId="2" fillId="4" borderId="36" xfId="0" applyNumberFormat="1" applyFont="1" applyFill="1" applyBorder="1" applyAlignment="1">
      <alignment horizontal="center" vertical="center"/>
    </xf>
    <xf numFmtId="1" fontId="2" fillId="4" borderId="23" xfId="0" applyNumberFormat="1" applyFont="1" applyFill="1" applyBorder="1" applyAlignment="1">
      <alignment horizontal="center" vertical="center"/>
    </xf>
    <xf numFmtId="1" fontId="2" fillId="4" borderId="43" xfId="0" applyNumberFormat="1" applyFont="1" applyFill="1" applyBorder="1" applyAlignment="1">
      <alignment horizontal="center" vertical="center"/>
    </xf>
    <xf numFmtId="0" fontId="4" fillId="4" borderId="14"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3" fillId="7" borderId="30" xfId="0" applyFont="1" applyFill="1" applyBorder="1" applyAlignment="1">
      <alignment horizontal="center" vertical="center"/>
    </xf>
    <xf numFmtId="0" fontId="3" fillId="7" borderId="29" xfId="0" applyFont="1" applyFill="1" applyBorder="1" applyAlignment="1">
      <alignment horizontal="center" vertical="center"/>
    </xf>
    <xf numFmtId="49" fontId="9" fillId="4" borderId="13" xfId="0" applyNumberFormat="1" applyFont="1" applyFill="1" applyBorder="1" applyAlignment="1">
      <alignment horizontal="left" vertical="center" wrapText="1"/>
    </xf>
    <xf numFmtId="0" fontId="4" fillId="4" borderId="13"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22" xfId="0" applyFont="1" applyFill="1" applyBorder="1" applyAlignment="1">
      <alignment horizontal="center" vertical="center"/>
    </xf>
    <xf numFmtId="0" fontId="5" fillId="7" borderId="20" xfId="0" applyFont="1" applyFill="1" applyBorder="1" applyAlignment="1">
      <alignment horizontal="left" vertical="center" wrapText="1"/>
    </xf>
    <xf numFmtId="0" fontId="4" fillId="7" borderId="6" xfId="0" applyFont="1" applyFill="1" applyBorder="1" applyAlignment="1">
      <alignment horizontal="left" vertical="center" wrapText="1"/>
    </xf>
    <xf numFmtId="0" fontId="3" fillId="7" borderId="8" xfId="0" applyFont="1" applyFill="1" applyBorder="1" applyAlignment="1">
      <alignment horizontal="center" vertical="center"/>
    </xf>
    <xf numFmtId="0" fontId="3" fillId="6" borderId="8"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30" xfId="0" applyFont="1" applyFill="1" applyBorder="1" applyAlignment="1">
      <alignment horizontal="center" vertical="center"/>
    </xf>
    <xf numFmtId="0" fontId="3" fillId="6" borderId="29" xfId="0" applyFont="1" applyFill="1" applyBorder="1" applyAlignment="1">
      <alignment horizontal="center" vertical="center"/>
    </xf>
    <xf numFmtId="0" fontId="3" fillId="0" borderId="0" xfId="0" applyFont="1" applyFill="1" applyBorder="1" applyAlignment="1">
      <alignment horizontal="center" vertical="center"/>
    </xf>
    <xf numFmtId="0" fontId="2" fillId="5" borderId="20"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21" xfId="0" applyFont="1" applyFill="1" applyBorder="1" applyAlignment="1">
      <alignment horizontal="center" vertical="center"/>
    </xf>
    <xf numFmtId="4" fontId="2" fillId="5" borderId="5" xfId="0" applyNumberFormat="1" applyFont="1" applyFill="1" applyBorder="1" applyAlignment="1">
      <alignment horizontal="center" vertical="center"/>
    </xf>
    <xf numFmtId="4" fontId="2" fillId="5" borderId="24" xfId="0" applyNumberFormat="1" applyFont="1" applyFill="1" applyBorder="1" applyAlignment="1">
      <alignment horizontal="center" vertical="center"/>
    </xf>
    <xf numFmtId="4" fontId="2" fillId="5" borderId="28" xfId="0" applyNumberFormat="1" applyFont="1" applyFill="1" applyBorder="1" applyAlignment="1">
      <alignment horizontal="center" vertical="center"/>
    </xf>
    <xf numFmtId="0" fontId="2" fillId="5" borderId="27" xfId="0" applyFont="1" applyFill="1" applyBorder="1" applyAlignment="1">
      <alignment horizontal="center" vertical="center"/>
    </xf>
    <xf numFmtId="0" fontId="2" fillId="5" borderId="25" xfId="0" applyFont="1" applyFill="1" applyBorder="1" applyAlignment="1">
      <alignment horizontal="center" vertical="center"/>
    </xf>
    <xf numFmtId="0" fontId="2" fillId="5" borderId="26" xfId="0" applyFont="1" applyFill="1" applyBorder="1" applyAlignment="1">
      <alignment horizontal="center" vertical="center"/>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9" xfId="0" applyFont="1" applyFill="1" applyBorder="1" applyAlignment="1">
      <alignment horizontal="left" vertical="top"/>
    </xf>
    <xf numFmtId="0" fontId="4" fillId="5" borderId="10" xfId="0" applyFont="1" applyFill="1" applyBorder="1" applyAlignment="1">
      <alignment horizontal="left" vertical="top"/>
    </xf>
    <xf numFmtId="0" fontId="11" fillId="5" borderId="21"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19" xfId="0" applyFont="1" applyFill="1" applyBorder="1" applyAlignment="1">
      <alignment horizontal="left" vertical="top"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4" fontId="2" fillId="5" borderId="14" xfId="0" applyNumberFormat="1" applyFont="1" applyFill="1" applyBorder="1" applyAlignment="1">
      <alignment horizontal="center" vertical="center"/>
    </xf>
    <xf numFmtId="4" fontId="2" fillId="5" borderId="4" xfId="0" applyNumberFormat="1" applyFont="1" applyFill="1" applyBorder="1" applyAlignment="1">
      <alignment horizontal="center" vertical="center"/>
    </xf>
    <xf numFmtId="4" fontId="2" fillId="5" borderId="22" xfId="0" applyNumberFormat="1" applyFont="1" applyFill="1" applyBorder="1" applyAlignment="1">
      <alignment horizontal="center" vertical="center"/>
    </xf>
    <xf numFmtId="0" fontId="3" fillId="9" borderId="8"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9" xfId="0" applyFont="1" applyFill="1" applyBorder="1" applyAlignment="1">
      <alignment horizontal="center" vertical="center"/>
    </xf>
  </cellXfs>
  <cellStyles count="2">
    <cellStyle name="Standard" xfId="0" builtinId="0"/>
    <cellStyle name="Standard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295274</xdr:colOff>
      <xdr:row>9</xdr:row>
      <xdr:rowOff>190499</xdr:rowOff>
    </xdr:from>
    <xdr:to>
      <xdr:col>3</xdr:col>
      <xdr:colOff>1657350</xdr:colOff>
      <xdr:row>10</xdr:row>
      <xdr:rowOff>304799</xdr:rowOff>
    </xdr:to>
    <xdr:pic>
      <xdr:nvPicPr>
        <xdr:cNvPr id="2" name="Grafik 1">
          <a:extLst>
            <a:ext uri="{FF2B5EF4-FFF2-40B4-BE49-F238E27FC236}">
              <a16:creationId xmlns:a16="http://schemas.microsoft.com/office/drawing/2014/main" id="{81F2F6CE-5DD8-4ADE-B5D7-91F9B5A132B5}"/>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contrast="100000"/>
                  </a14:imgEffect>
                </a14:imgLayer>
              </a14:imgProps>
            </a:ext>
          </a:extLst>
        </a:blip>
        <a:stretch>
          <a:fillRect/>
        </a:stretch>
      </xdr:blipFill>
      <xdr:spPr>
        <a:xfrm>
          <a:off x="2381249" y="2809874"/>
          <a:ext cx="3714751" cy="695325"/>
        </a:xfrm>
        <a:prstGeom prst="rect">
          <a:avLst/>
        </a:prstGeom>
        <a:ln w="38100">
          <a:solidFill>
            <a:sysClr val="windowText" lastClr="000000"/>
          </a:solid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3C960-1756-4F08-882E-5F093A0B14C2}">
  <sheetPr>
    <pageSetUpPr fitToPage="1"/>
  </sheetPr>
  <dimension ref="A1:T24"/>
  <sheetViews>
    <sheetView tabSelected="1" view="pageLayout" zoomScale="70" zoomScaleNormal="75" zoomScaleSheetLayoutView="75" zoomScalePageLayoutView="70" workbookViewId="0">
      <selection activeCell="C17" sqref="C17:D17"/>
    </sheetView>
  </sheetViews>
  <sheetFormatPr baseColWidth="10" defaultColWidth="11.44140625" defaultRowHeight="13.2" x14ac:dyDescent="0.25"/>
  <cols>
    <col min="1" max="1" width="29.44140625" style="168" customWidth="1"/>
    <col min="2" max="2" width="33.5546875" style="168" customWidth="1"/>
    <col min="3" max="3" width="15.88671875" style="111" customWidth="1"/>
    <col min="4" max="4" width="15.6640625" style="111" customWidth="1"/>
    <col min="5" max="5" width="16.109375" style="111" customWidth="1"/>
    <col min="6" max="6" width="17.109375" style="109" customWidth="1"/>
    <col min="7" max="7" width="11.88671875" style="109" customWidth="1"/>
    <col min="8" max="8" width="44.109375" style="109" customWidth="1"/>
    <col min="9" max="9" width="17.33203125" style="109" bestFit="1" customWidth="1"/>
    <col min="10" max="10" width="11.44140625" style="109"/>
    <col min="11" max="11" width="42.88671875" style="109" customWidth="1"/>
    <col min="12" max="12" width="17.33203125" style="109" bestFit="1" customWidth="1"/>
    <col min="13" max="13" width="11.44140625" style="109"/>
    <col min="14" max="14" width="38.6640625" style="109" customWidth="1"/>
    <col min="15" max="15" width="17.33203125" style="111" bestFit="1" customWidth="1"/>
    <col min="16" max="16" width="11.44140625" style="111"/>
    <col min="17" max="17" width="43.44140625" style="111" customWidth="1"/>
    <col min="18" max="18" width="17.33203125" style="111" bestFit="1" customWidth="1"/>
    <col min="19" max="19" width="11.44140625" style="111"/>
    <col min="20" max="20" width="30.88671875" style="111" customWidth="1"/>
    <col min="21" max="16384" width="11.44140625" style="2"/>
  </cols>
  <sheetData>
    <row r="1" spans="1:20" ht="28.5" customHeight="1" x14ac:dyDescent="0.25">
      <c r="A1" s="222" t="s">
        <v>63</v>
      </c>
      <c r="B1" s="223"/>
      <c r="C1" s="223"/>
      <c r="D1" s="223"/>
      <c r="E1" s="223"/>
      <c r="F1" s="223"/>
      <c r="G1" s="223"/>
      <c r="H1" s="223"/>
      <c r="I1" s="223"/>
      <c r="J1" s="223"/>
      <c r="K1" s="223"/>
      <c r="L1" s="223"/>
      <c r="M1" s="223"/>
      <c r="N1" s="223"/>
      <c r="O1" s="223"/>
      <c r="P1" s="173" t="s">
        <v>14</v>
      </c>
      <c r="Q1" s="173"/>
      <c r="R1" s="173" t="s">
        <v>14</v>
      </c>
      <c r="S1" s="174"/>
      <c r="T1" s="175"/>
    </row>
    <row r="2" spans="1:20" ht="31.5" customHeight="1" x14ac:dyDescent="0.25">
      <c r="A2" s="176" t="s">
        <v>62</v>
      </c>
      <c r="B2" s="177"/>
      <c r="C2" s="178"/>
      <c r="D2" s="179"/>
      <c r="E2" s="179"/>
      <c r="F2" s="180"/>
      <c r="G2" s="180"/>
      <c r="H2" s="180"/>
      <c r="I2" s="180"/>
      <c r="J2" s="181" t="s">
        <v>14</v>
      </c>
      <c r="K2" s="180"/>
      <c r="L2" s="180"/>
      <c r="M2" s="181" t="s">
        <v>14</v>
      </c>
      <c r="N2" s="180"/>
      <c r="O2" s="181" t="s">
        <v>14</v>
      </c>
      <c r="P2" s="181" t="s">
        <v>14</v>
      </c>
      <c r="Q2" s="180"/>
      <c r="R2" s="181" t="s">
        <v>14</v>
      </c>
      <c r="S2" s="174"/>
      <c r="T2" s="103"/>
    </row>
    <row r="3" spans="1:20" x14ac:dyDescent="0.25">
      <c r="A3" s="104" t="s">
        <v>14</v>
      </c>
      <c r="B3" s="104"/>
      <c r="C3" s="105"/>
      <c r="D3" s="105"/>
      <c r="E3" s="105"/>
      <c r="F3" s="106"/>
      <c r="G3" s="107"/>
      <c r="H3" s="108"/>
      <c r="J3" s="110" t="s">
        <v>14</v>
      </c>
      <c r="K3" s="110"/>
    </row>
    <row r="4" spans="1:20" ht="29.25" customHeight="1" x14ac:dyDescent="0.25">
      <c r="A4" s="112"/>
      <c r="B4" s="112"/>
      <c r="C4" s="113"/>
      <c r="D4" s="113"/>
      <c r="E4" s="114"/>
      <c r="F4" s="115"/>
      <c r="G4" s="115"/>
      <c r="H4" s="115"/>
    </row>
    <row r="5" spans="1:20" ht="20.25" customHeight="1" thickBot="1" x14ac:dyDescent="0.3">
      <c r="A5" s="116"/>
      <c r="B5" s="116"/>
      <c r="C5" s="117"/>
      <c r="D5" s="117"/>
      <c r="E5" s="117"/>
      <c r="F5" s="196" t="s">
        <v>50</v>
      </c>
      <c r="G5" s="197"/>
      <c r="H5" s="118" t="str">
        <f>F5</f>
        <v>Bieter A</v>
      </c>
      <c r="I5" s="220" t="s">
        <v>51</v>
      </c>
      <c r="J5" s="221"/>
      <c r="K5" s="119" t="str">
        <f>I5</f>
        <v>Bieter B</v>
      </c>
      <c r="L5" s="220" t="s">
        <v>52</v>
      </c>
      <c r="M5" s="221"/>
      <c r="N5" s="119" t="str">
        <f>L5</f>
        <v>Bieter C</v>
      </c>
      <c r="O5" s="220" t="s">
        <v>53</v>
      </c>
      <c r="P5" s="221"/>
      <c r="Q5" s="119" t="str">
        <f>O5</f>
        <v>Bieter D</v>
      </c>
      <c r="R5" s="220" t="s">
        <v>54</v>
      </c>
      <c r="S5" s="221"/>
      <c r="T5" s="120" t="str">
        <f>R5</f>
        <v>Bieter E</v>
      </c>
    </row>
    <row r="6" spans="1:20" ht="36" customHeight="1" x14ac:dyDescent="0.25">
      <c r="A6" s="210" t="s">
        <v>67</v>
      </c>
      <c r="B6" s="211"/>
      <c r="C6" s="121"/>
      <c r="D6" s="121"/>
      <c r="E6" s="122" t="s">
        <v>1</v>
      </c>
      <c r="F6" s="123" t="s">
        <v>4</v>
      </c>
      <c r="G6" s="124" t="s">
        <v>73</v>
      </c>
      <c r="H6" s="125" t="s">
        <v>6</v>
      </c>
      <c r="I6" s="126" t="s">
        <v>4</v>
      </c>
      <c r="J6" s="124" t="s">
        <v>73</v>
      </c>
      <c r="K6" s="125" t="s">
        <v>6</v>
      </c>
      <c r="L6" s="127" t="s">
        <v>4</v>
      </c>
      <c r="M6" s="124" t="s">
        <v>73</v>
      </c>
      <c r="N6" s="125" t="s">
        <v>6</v>
      </c>
      <c r="O6" s="126" t="s">
        <v>4</v>
      </c>
      <c r="P6" s="124" t="s">
        <v>73</v>
      </c>
      <c r="Q6" s="125" t="s">
        <v>6</v>
      </c>
      <c r="R6" s="127" t="s">
        <v>4</v>
      </c>
      <c r="S6" s="124" t="s">
        <v>73</v>
      </c>
      <c r="T6" s="125" t="s">
        <v>6</v>
      </c>
    </row>
    <row r="7" spans="1:20" s="4" customFormat="1" ht="33.75" customHeight="1" x14ac:dyDescent="0.25">
      <c r="A7" s="169"/>
      <c r="B7" s="128"/>
      <c r="C7" s="128"/>
      <c r="D7" s="129"/>
      <c r="E7" s="130" t="s">
        <v>57</v>
      </c>
      <c r="F7" s="204"/>
      <c r="G7" s="207" t="e">
        <f>ROUND(H7,1)</f>
        <v>#DIV/0!</v>
      </c>
      <c r="H7" s="201" t="e">
        <f>50*$F$7/F7</f>
        <v>#DIV/0!</v>
      </c>
      <c r="I7" s="204"/>
      <c r="J7" s="207" t="e">
        <f>ROUND(K7,1)</f>
        <v>#DIV/0!</v>
      </c>
      <c r="K7" s="201" t="e">
        <f>50*$F$7/I7</f>
        <v>#DIV/0!</v>
      </c>
      <c r="L7" s="204"/>
      <c r="M7" s="207" t="e">
        <f>ROUND(N7,1)</f>
        <v>#DIV/0!</v>
      </c>
      <c r="N7" s="201" t="e">
        <f>50*$F$7/L7</f>
        <v>#DIV/0!</v>
      </c>
      <c r="O7" s="204"/>
      <c r="P7" s="207" t="e">
        <f>ROUND(Q7,1)</f>
        <v>#DIV/0!</v>
      </c>
      <c r="Q7" s="201" t="e">
        <f>50*$F$7/O7</f>
        <v>#DIV/0!</v>
      </c>
      <c r="R7" s="204"/>
      <c r="S7" s="207" t="e">
        <f>ROUND(T7,1)</f>
        <v>#DIV/0!</v>
      </c>
      <c r="T7" s="201" t="e">
        <f>50*$F$7/R7</f>
        <v>#DIV/0!</v>
      </c>
    </row>
    <row r="8" spans="1:20" ht="14.25" customHeight="1" x14ac:dyDescent="0.25">
      <c r="A8" s="170" t="s">
        <v>72</v>
      </c>
      <c r="B8" s="171"/>
      <c r="C8" s="172"/>
      <c r="D8" s="131"/>
      <c r="E8" s="132"/>
      <c r="F8" s="205"/>
      <c r="G8" s="208"/>
      <c r="H8" s="202"/>
      <c r="I8" s="205"/>
      <c r="J8" s="208"/>
      <c r="K8" s="202"/>
      <c r="L8" s="205"/>
      <c r="M8" s="208"/>
      <c r="N8" s="202"/>
      <c r="O8" s="205"/>
      <c r="P8" s="208"/>
      <c r="Q8" s="202"/>
      <c r="R8" s="205"/>
      <c r="S8" s="208"/>
      <c r="T8" s="202"/>
    </row>
    <row r="9" spans="1:20" ht="40.5" customHeight="1" x14ac:dyDescent="0.25">
      <c r="A9" s="212" t="s">
        <v>59</v>
      </c>
      <c r="B9" s="213"/>
      <c r="C9" s="214"/>
      <c r="D9" s="133"/>
      <c r="E9" s="134"/>
      <c r="F9" s="205"/>
      <c r="G9" s="208"/>
      <c r="H9" s="202"/>
      <c r="I9" s="205"/>
      <c r="J9" s="208"/>
      <c r="K9" s="202"/>
      <c r="L9" s="205"/>
      <c r="M9" s="208"/>
      <c r="N9" s="202"/>
      <c r="O9" s="205"/>
      <c r="P9" s="208"/>
      <c r="Q9" s="202"/>
      <c r="R9" s="205"/>
      <c r="S9" s="208"/>
      <c r="T9" s="202"/>
    </row>
    <row r="10" spans="1:20" ht="40.5" customHeight="1" x14ac:dyDescent="0.25">
      <c r="A10" s="212" t="s">
        <v>60</v>
      </c>
      <c r="B10" s="215"/>
      <c r="C10" s="216"/>
      <c r="D10" s="135"/>
      <c r="E10" s="134"/>
      <c r="F10" s="205"/>
      <c r="G10" s="208"/>
      <c r="H10" s="202"/>
      <c r="I10" s="205"/>
      <c r="J10" s="208"/>
      <c r="K10" s="202"/>
      <c r="L10" s="205"/>
      <c r="M10" s="208"/>
      <c r="N10" s="202"/>
      <c r="O10" s="205"/>
      <c r="P10" s="208"/>
      <c r="Q10" s="202"/>
      <c r="R10" s="205"/>
      <c r="S10" s="208"/>
      <c r="T10" s="202"/>
    </row>
    <row r="11" spans="1:20" ht="28.5" customHeight="1" x14ac:dyDescent="0.25">
      <c r="A11" s="217" t="s">
        <v>58</v>
      </c>
      <c r="B11" s="218"/>
      <c r="C11" s="219"/>
      <c r="D11" s="136"/>
      <c r="E11" s="137"/>
      <c r="F11" s="206"/>
      <c r="G11" s="209"/>
      <c r="H11" s="203"/>
      <c r="I11" s="206"/>
      <c r="J11" s="209"/>
      <c r="K11" s="203"/>
      <c r="L11" s="206"/>
      <c r="M11" s="209"/>
      <c r="N11" s="203"/>
      <c r="O11" s="206"/>
      <c r="P11" s="209"/>
      <c r="Q11" s="203"/>
      <c r="R11" s="206"/>
      <c r="S11" s="209"/>
      <c r="T11" s="203"/>
    </row>
    <row r="12" spans="1:20" ht="43.5" customHeight="1" thickBot="1" x14ac:dyDescent="0.3">
      <c r="A12" s="138"/>
      <c r="B12" s="138"/>
      <c r="C12" s="138"/>
      <c r="D12" s="138"/>
      <c r="E12" s="139"/>
      <c r="F12" s="200"/>
      <c r="G12" s="200"/>
      <c r="H12" s="140"/>
      <c r="L12" s="115"/>
      <c r="O12" s="109"/>
      <c r="P12" s="109"/>
      <c r="Q12" s="109"/>
      <c r="R12" s="115"/>
      <c r="S12" s="109"/>
      <c r="T12" s="109"/>
    </row>
    <row r="13" spans="1:20" ht="40.5" customHeight="1" x14ac:dyDescent="0.25">
      <c r="A13" s="141" t="s">
        <v>64</v>
      </c>
      <c r="B13" s="142"/>
      <c r="C13" s="143"/>
      <c r="D13" s="144"/>
      <c r="E13" s="122" t="s">
        <v>1</v>
      </c>
      <c r="F13" s="196" t="str">
        <f>F5</f>
        <v>Bieter A</v>
      </c>
      <c r="G13" s="197"/>
      <c r="H13" s="145" t="s">
        <v>49</v>
      </c>
      <c r="I13" s="197" t="str">
        <f>I5</f>
        <v>Bieter B</v>
      </c>
      <c r="J13" s="197"/>
      <c r="K13" s="145" t="s">
        <v>49</v>
      </c>
      <c r="L13" s="197" t="str">
        <f>L5</f>
        <v>Bieter C</v>
      </c>
      <c r="M13" s="197"/>
      <c r="N13" s="145" t="s">
        <v>49</v>
      </c>
      <c r="O13" s="197" t="str">
        <f>O5</f>
        <v>Bieter D</v>
      </c>
      <c r="P13" s="197"/>
      <c r="Q13" s="145" t="s">
        <v>49</v>
      </c>
      <c r="R13" s="197" t="str">
        <f>R5</f>
        <v>Bieter E</v>
      </c>
      <c r="S13" s="197"/>
      <c r="T13" s="146" t="s">
        <v>49</v>
      </c>
    </row>
    <row r="14" spans="1:20" ht="44.25" customHeight="1" x14ac:dyDescent="0.25">
      <c r="A14" s="147"/>
      <c r="B14" s="148" t="s">
        <v>61</v>
      </c>
      <c r="C14" s="149"/>
      <c r="D14" s="150" t="s">
        <v>48</v>
      </c>
      <c r="E14" s="151" t="s">
        <v>57</v>
      </c>
      <c r="F14" s="198" t="s">
        <v>6</v>
      </c>
      <c r="G14" s="199"/>
      <c r="H14" s="152" t="s">
        <v>56</v>
      </c>
      <c r="I14" s="198" t="s">
        <v>6</v>
      </c>
      <c r="J14" s="199"/>
      <c r="K14" s="152" t="s">
        <v>56</v>
      </c>
      <c r="L14" s="198" t="s">
        <v>6</v>
      </c>
      <c r="M14" s="199"/>
      <c r="N14" s="152" t="s">
        <v>56</v>
      </c>
      <c r="O14" s="198" t="s">
        <v>6</v>
      </c>
      <c r="P14" s="199"/>
      <c r="Q14" s="152" t="s">
        <v>56</v>
      </c>
      <c r="R14" s="198" t="s">
        <v>6</v>
      </c>
      <c r="S14" s="199"/>
      <c r="T14" s="152" t="s">
        <v>56</v>
      </c>
    </row>
    <row r="15" spans="1:20" ht="102" customHeight="1" x14ac:dyDescent="0.25">
      <c r="A15" s="147"/>
      <c r="B15" s="102" t="s">
        <v>69</v>
      </c>
      <c r="C15" s="194" t="s">
        <v>65</v>
      </c>
      <c r="D15" s="195"/>
      <c r="E15" s="153">
        <v>20</v>
      </c>
      <c r="F15" s="192"/>
      <c r="G15" s="193"/>
      <c r="H15" s="154"/>
      <c r="I15" s="192"/>
      <c r="J15" s="193"/>
      <c r="K15" s="154"/>
      <c r="L15" s="192"/>
      <c r="M15" s="193"/>
      <c r="N15" s="154"/>
      <c r="O15" s="192"/>
      <c r="P15" s="193"/>
      <c r="Q15" s="154"/>
      <c r="R15" s="192"/>
      <c r="S15" s="193"/>
      <c r="T15" s="154"/>
    </row>
    <row r="16" spans="1:20" ht="188.25" customHeight="1" x14ac:dyDescent="0.25">
      <c r="A16" s="147"/>
      <c r="B16" s="102" t="s">
        <v>70</v>
      </c>
      <c r="C16" s="194" t="s">
        <v>55</v>
      </c>
      <c r="D16" s="195"/>
      <c r="E16" s="155">
        <v>15</v>
      </c>
      <c r="F16" s="192"/>
      <c r="G16" s="193"/>
      <c r="H16" s="154"/>
      <c r="I16" s="192"/>
      <c r="J16" s="193"/>
      <c r="K16" s="154"/>
      <c r="L16" s="192"/>
      <c r="M16" s="193"/>
      <c r="N16" s="154"/>
      <c r="O16" s="192"/>
      <c r="P16" s="193"/>
      <c r="Q16" s="154"/>
      <c r="R16" s="192"/>
      <c r="S16" s="193"/>
      <c r="T16" s="154"/>
    </row>
    <row r="17" spans="1:20" ht="188.25" customHeight="1" thickBot="1" x14ac:dyDescent="0.3">
      <c r="A17" s="147"/>
      <c r="B17" s="102" t="s">
        <v>71</v>
      </c>
      <c r="C17" s="194" t="s">
        <v>74</v>
      </c>
      <c r="D17" s="195"/>
      <c r="E17" s="155">
        <v>15</v>
      </c>
      <c r="F17" s="192"/>
      <c r="G17" s="193"/>
      <c r="H17" s="154"/>
      <c r="I17" s="192"/>
      <c r="J17" s="193"/>
      <c r="K17" s="154"/>
      <c r="L17" s="192"/>
      <c r="M17" s="193"/>
      <c r="N17" s="154"/>
      <c r="O17" s="192"/>
      <c r="P17" s="193"/>
      <c r="Q17" s="154"/>
      <c r="R17" s="192"/>
      <c r="S17" s="193"/>
      <c r="T17" s="154"/>
    </row>
    <row r="18" spans="1:20" ht="40.5" customHeight="1" thickBot="1" x14ac:dyDescent="0.3">
      <c r="A18" s="156"/>
      <c r="B18" s="157" t="s">
        <v>66</v>
      </c>
      <c r="C18" s="158"/>
      <c r="D18" s="159"/>
      <c r="E18" s="160">
        <f>SUM(E15:E17)</f>
        <v>50</v>
      </c>
      <c r="F18" s="190">
        <f>SUM(F15:G17)</f>
        <v>0</v>
      </c>
      <c r="G18" s="191"/>
      <c r="H18" s="161"/>
      <c r="I18" s="190">
        <f>SUM(I15:J17)</f>
        <v>0</v>
      </c>
      <c r="J18" s="191"/>
      <c r="K18" s="161"/>
      <c r="L18" s="190">
        <f>SUM(L15:M17)</f>
        <v>0</v>
      </c>
      <c r="M18" s="191"/>
      <c r="N18" s="161"/>
      <c r="O18" s="190">
        <f>SUM(O15:P17)</f>
        <v>0</v>
      </c>
      <c r="P18" s="191"/>
      <c r="Q18" s="161"/>
      <c r="R18" s="190">
        <f>SUM(R15:S17)</f>
        <v>0</v>
      </c>
      <c r="S18" s="191"/>
      <c r="T18" s="161"/>
    </row>
    <row r="19" spans="1:20" ht="24.75" customHeight="1" x14ac:dyDescent="0.25">
      <c r="A19" s="147"/>
      <c r="B19" s="162"/>
      <c r="C19" s="162"/>
      <c r="D19" s="117"/>
      <c r="E19" s="117"/>
      <c r="F19" s="163"/>
      <c r="G19" s="163"/>
      <c r="H19" s="115"/>
      <c r="I19" s="163"/>
      <c r="J19" s="163"/>
      <c r="K19" s="140"/>
      <c r="L19" s="163"/>
      <c r="M19" s="163"/>
      <c r="N19" s="115"/>
      <c r="O19" s="163"/>
      <c r="P19" s="163"/>
      <c r="Q19" s="115"/>
      <c r="R19" s="163"/>
      <c r="S19" s="163"/>
      <c r="T19" s="115"/>
    </row>
    <row r="20" spans="1:20" ht="16.5" customHeight="1" x14ac:dyDescent="0.25">
      <c r="A20" s="156"/>
      <c r="B20" s="164"/>
      <c r="C20" s="162"/>
      <c r="D20" s="162"/>
      <c r="E20" s="162"/>
      <c r="F20" s="165"/>
      <c r="G20" s="165"/>
      <c r="H20" s="162"/>
      <c r="I20" s="165"/>
      <c r="J20" s="165"/>
      <c r="K20" s="140"/>
      <c r="L20" s="165"/>
      <c r="M20" s="165"/>
      <c r="N20" s="162"/>
      <c r="O20" s="165"/>
      <c r="P20" s="165"/>
      <c r="Q20" s="162"/>
      <c r="R20" s="165"/>
      <c r="S20" s="165"/>
      <c r="T20" s="162"/>
    </row>
    <row r="21" spans="1:20" ht="16.5" customHeight="1" x14ac:dyDescent="0.25">
      <c r="A21" s="147"/>
      <c r="B21" s="166"/>
      <c r="D21" s="117"/>
      <c r="E21" s="117"/>
      <c r="F21" s="163"/>
      <c r="G21" s="163"/>
      <c r="H21" s="115"/>
      <c r="I21" s="163"/>
      <c r="J21" s="163"/>
      <c r="K21" s="140"/>
      <c r="L21" s="163"/>
      <c r="M21" s="163"/>
      <c r="N21" s="115"/>
      <c r="O21" s="163"/>
      <c r="P21" s="163"/>
      <c r="Q21" s="115"/>
      <c r="R21" s="163"/>
      <c r="S21" s="163"/>
      <c r="T21" s="115"/>
    </row>
    <row r="22" spans="1:20" ht="16.5" customHeight="1" thickBot="1" x14ac:dyDescent="0.3">
      <c r="A22" s="147"/>
      <c r="B22" s="166"/>
      <c r="C22" s="167"/>
      <c r="D22" s="117"/>
      <c r="E22" s="117"/>
      <c r="F22" s="163"/>
      <c r="G22" s="163"/>
      <c r="H22" s="115"/>
      <c r="I22" s="163"/>
      <c r="J22" s="163"/>
      <c r="K22" s="140"/>
      <c r="L22" s="163"/>
      <c r="M22" s="163"/>
      <c r="N22" s="115"/>
      <c r="O22" s="163"/>
      <c r="P22" s="163"/>
      <c r="Q22" s="115"/>
      <c r="R22" s="163"/>
      <c r="S22" s="163"/>
      <c r="T22" s="115"/>
    </row>
    <row r="23" spans="1:20" s="186" customFormat="1" ht="40.5" customHeight="1" thickBot="1" x14ac:dyDescent="0.35">
      <c r="A23" s="182" t="s">
        <v>68</v>
      </c>
      <c r="B23" s="183"/>
      <c r="C23" s="183"/>
      <c r="D23" s="184"/>
      <c r="E23" s="187">
        <v>100</v>
      </c>
      <c r="F23" s="188" t="e">
        <f>G7+F18</f>
        <v>#DIV/0!</v>
      </c>
      <c r="G23" s="189"/>
      <c r="H23" s="185"/>
      <c r="I23" s="188" t="e">
        <f>J7+I18</f>
        <v>#DIV/0!</v>
      </c>
      <c r="J23" s="189"/>
      <c r="K23" s="185"/>
      <c r="L23" s="188" t="e">
        <f>M7+L18</f>
        <v>#DIV/0!</v>
      </c>
      <c r="M23" s="189"/>
      <c r="N23" s="185"/>
      <c r="O23" s="188" t="e">
        <f>P7+O18</f>
        <v>#DIV/0!</v>
      </c>
      <c r="P23" s="189"/>
      <c r="Q23" s="185"/>
      <c r="R23" s="188" t="e">
        <f>S7+R18</f>
        <v>#DIV/0!</v>
      </c>
      <c r="S23" s="189"/>
      <c r="T23" s="185"/>
    </row>
    <row r="24" spans="1:20" ht="13.8" thickTop="1" x14ac:dyDescent="0.25"/>
  </sheetData>
  <sheetProtection algorithmName="SHA-512" hashValue="XkXGdGqad4CriU0Wl2lFe19RuVZ/Ws5gOkxXbt0rXc/N2lteBFX1j1ZGlYAbekA2koEkDHn52ef4vF01GB4IOA==" saltValue="oPHf56wguokM2BX2T3wgLA==" spinCount="100000" sheet="1" formatCells="0" formatColumns="0" formatRows="0" insertColumns="0" insertRows="0" insertHyperlinks="0" deleteColumns="0" deleteRows="0" sort="0" autoFilter="0" pivotTables="0"/>
  <mergeCells count="64">
    <mergeCell ref="C17:D17"/>
    <mergeCell ref="F17:G17"/>
    <mergeCell ref="I17:J17"/>
    <mergeCell ref="L17:M17"/>
    <mergeCell ref="O17:P17"/>
    <mergeCell ref="R5:S5"/>
    <mergeCell ref="A1:O1"/>
    <mergeCell ref="F5:G5"/>
    <mergeCell ref="I5:J5"/>
    <mergeCell ref="L5:M5"/>
    <mergeCell ref="O5:P5"/>
    <mergeCell ref="A6:B6"/>
    <mergeCell ref="F7:F11"/>
    <mergeCell ref="G7:G11"/>
    <mergeCell ref="H7:H11"/>
    <mergeCell ref="I7:I11"/>
    <mergeCell ref="A9:C9"/>
    <mergeCell ref="A10:C10"/>
    <mergeCell ref="A11:C11"/>
    <mergeCell ref="F12:G12"/>
    <mergeCell ref="Q7:Q11"/>
    <mergeCell ref="R7:R11"/>
    <mergeCell ref="S7:S11"/>
    <mergeCell ref="T7:T11"/>
    <mergeCell ref="M7:M11"/>
    <mergeCell ref="N7:N11"/>
    <mergeCell ref="O7:O11"/>
    <mergeCell ref="P7:P11"/>
    <mergeCell ref="J7:J11"/>
    <mergeCell ref="K7:K11"/>
    <mergeCell ref="L7:L11"/>
    <mergeCell ref="O13:P13"/>
    <mergeCell ref="R13:S13"/>
    <mergeCell ref="F14:G14"/>
    <mergeCell ref="I14:J14"/>
    <mergeCell ref="L14:M14"/>
    <mergeCell ref="O14:P14"/>
    <mergeCell ref="R14:S14"/>
    <mergeCell ref="C16:D16"/>
    <mergeCell ref="F16:G16"/>
    <mergeCell ref="F13:G13"/>
    <mergeCell ref="I13:J13"/>
    <mergeCell ref="L13:M13"/>
    <mergeCell ref="C15:D15"/>
    <mergeCell ref="F15:G15"/>
    <mergeCell ref="R15:S15"/>
    <mergeCell ref="I18:J18"/>
    <mergeCell ref="L18:M18"/>
    <mergeCell ref="O18:P18"/>
    <mergeCell ref="R17:S17"/>
    <mergeCell ref="I15:J15"/>
    <mergeCell ref="L15:M15"/>
    <mergeCell ref="O15:P15"/>
    <mergeCell ref="R23:S23"/>
    <mergeCell ref="F18:G18"/>
    <mergeCell ref="I16:J16"/>
    <mergeCell ref="F23:G23"/>
    <mergeCell ref="I23:J23"/>
    <mergeCell ref="L23:M23"/>
    <mergeCell ref="O23:P23"/>
    <mergeCell ref="L16:M16"/>
    <mergeCell ref="O16:P16"/>
    <mergeCell ref="R16:S16"/>
    <mergeCell ref="R18:S18"/>
  </mergeCells>
  <pageMargins left="0.23622047244094491" right="0.23622047244094491" top="0.74803149606299213" bottom="0.74803149606299213" header="0.31496062992125984" footer="0.31496062992125984"/>
  <pageSetup paperSize="8" scale="46" orientation="landscape" r:id="rId1"/>
  <headerFooter>
    <oddHeader xml:space="preserve">&amp;L&amp;"Arial,Fett"
Anlage "Exceltabelle Zuschlagskriterien"
&amp;"Arial,Standard"Seite&amp;"Arial,Fett" &amp;P &amp;"Arial,Standard"von&amp;"Arial,Fett" &amp;N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13232-8C12-40AB-BA52-57A3AD8EE11C}">
  <sheetPr>
    <pageSetUpPr fitToPage="1"/>
  </sheetPr>
  <dimension ref="A1:P34"/>
  <sheetViews>
    <sheetView view="pageLayout" zoomScale="80" zoomScaleNormal="100" zoomScaleSheetLayoutView="100" zoomScalePageLayoutView="80" workbookViewId="0">
      <selection activeCell="M5" sqref="M5:N31"/>
    </sheetView>
  </sheetViews>
  <sheetFormatPr baseColWidth="10" defaultColWidth="11.44140625" defaultRowHeight="13.2" x14ac:dyDescent="0.25"/>
  <cols>
    <col min="1" max="1" width="3.44140625" style="1" customWidth="1"/>
    <col min="2" max="2" width="26.44140625" style="7" customWidth="1"/>
    <col min="3" max="3" width="33.5546875" style="7" customWidth="1"/>
    <col min="4" max="4" width="32.33203125" style="2" customWidth="1"/>
    <col min="5" max="5" width="15.6640625" style="2" customWidth="1"/>
    <col min="6" max="6" width="12.6640625" style="2" customWidth="1"/>
    <col min="7" max="7" width="12.5546875" style="55" bestFit="1" customWidth="1"/>
    <col min="8" max="8" width="9.88671875" style="55" customWidth="1"/>
    <col min="9" max="9" width="12.5546875" style="55" bestFit="1" customWidth="1"/>
    <col min="10" max="10" width="11.44140625" style="55"/>
    <col min="11" max="11" width="12.5546875" style="55" bestFit="1" customWidth="1"/>
    <col min="12" max="12" width="11.44140625" style="55"/>
    <col min="13" max="13" width="12.5546875" style="2" bestFit="1" customWidth="1"/>
    <col min="14" max="14" width="11.44140625" style="2"/>
    <col min="15" max="15" width="12.5546875" style="2" bestFit="1" customWidth="1"/>
    <col min="16" max="16384" width="11.44140625" style="2"/>
  </cols>
  <sheetData>
    <row r="1" spans="1:16" ht="28.5" customHeight="1" x14ac:dyDescent="0.25">
      <c r="B1" s="284" t="s">
        <v>46</v>
      </c>
      <c r="C1" s="285"/>
      <c r="D1" s="285"/>
      <c r="E1" s="285"/>
      <c r="F1" s="285"/>
      <c r="G1" s="285"/>
      <c r="H1" s="285"/>
      <c r="I1" s="285"/>
      <c r="J1" s="285"/>
      <c r="K1" s="285"/>
      <c r="L1" s="285"/>
      <c r="M1" s="286"/>
      <c r="N1" s="60" t="s">
        <v>14</v>
      </c>
      <c r="O1" s="60" t="s">
        <v>14</v>
      </c>
      <c r="P1" s="92"/>
    </row>
    <row r="2" spans="1:16" ht="31.5" customHeight="1" x14ac:dyDescent="0.25">
      <c r="B2" s="62" t="s">
        <v>39</v>
      </c>
      <c r="C2" s="64"/>
      <c r="D2" s="63"/>
      <c r="E2" s="64"/>
      <c r="F2" s="64"/>
      <c r="G2" s="59"/>
      <c r="H2" s="59"/>
      <c r="I2" s="59"/>
      <c r="J2" s="61" t="s">
        <v>14</v>
      </c>
      <c r="K2" s="59"/>
      <c r="L2" s="61" t="s">
        <v>14</v>
      </c>
      <c r="M2" s="61" t="s">
        <v>14</v>
      </c>
      <c r="N2" s="61" t="s">
        <v>14</v>
      </c>
      <c r="O2" s="61" t="s">
        <v>14</v>
      </c>
      <c r="P2" s="65" t="s">
        <v>20</v>
      </c>
    </row>
    <row r="3" spans="1:16" x14ac:dyDescent="0.25">
      <c r="B3" s="8" t="s">
        <v>14</v>
      </c>
      <c r="C3" s="8"/>
      <c r="D3" s="9"/>
      <c r="E3" s="9"/>
      <c r="F3" s="9"/>
      <c r="G3" s="53"/>
      <c r="H3" s="54"/>
      <c r="J3" s="56" t="s">
        <v>14</v>
      </c>
    </row>
    <row r="4" spans="1:16" ht="29.25" customHeight="1" x14ac:dyDescent="0.25">
      <c r="B4" s="10" t="s">
        <v>3</v>
      </c>
      <c r="C4" s="10"/>
      <c r="D4" s="11"/>
      <c r="E4" s="11"/>
      <c r="F4" s="12"/>
      <c r="G4" s="57"/>
      <c r="H4" s="57"/>
    </row>
    <row r="5" spans="1:16" ht="20.25" customHeight="1" thickBot="1" x14ac:dyDescent="0.3">
      <c r="B5" s="3"/>
      <c r="C5" s="3"/>
      <c r="D5" s="4"/>
      <c r="E5" s="4"/>
      <c r="F5" s="4"/>
      <c r="G5" s="287" t="s">
        <v>44</v>
      </c>
      <c r="H5" s="288"/>
      <c r="I5" s="287" t="s">
        <v>45</v>
      </c>
      <c r="J5" s="288"/>
      <c r="K5" s="289" t="s">
        <v>41</v>
      </c>
      <c r="L5" s="288"/>
      <c r="M5" s="287" t="s">
        <v>42</v>
      </c>
      <c r="N5" s="288"/>
      <c r="O5" s="289" t="s">
        <v>43</v>
      </c>
      <c r="P5" s="288"/>
    </row>
    <row r="6" spans="1:16" ht="28.5" customHeight="1" x14ac:dyDescent="0.25">
      <c r="B6" s="13"/>
      <c r="C6" s="14"/>
      <c r="D6" s="15"/>
      <c r="E6" s="15"/>
      <c r="F6" s="16" t="s">
        <v>1</v>
      </c>
      <c r="G6" s="17" t="s">
        <v>4</v>
      </c>
      <c r="H6" s="18" t="s">
        <v>6</v>
      </c>
      <c r="I6" s="19" t="s">
        <v>4</v>
      </c>
      <c r="J6" s="20" t="s">
        <v>6</v>
      </c>
      <c r="K6" s="21" t="s">
        <v>4</v>
      </c>
      <c r="L6" s="22" t="s">
        <v>6</v>
      </c>
      <c r="M6" s="19" t="s">
        <v>4</v>
      </c>
      <c r="N6" s="20" t="s">
        <v>6</v>
      </c>
      <c r="O6" s="21" t="s">
        <v>4</v>
      </c>
      <c r="P6" s="22" t="s">
        <v>6</v>
      </c>
    </row>
    <row r="7" spans="1:16" s="4" customFormat="1" ht="18" customHeight="1" x14ac:dyDescent="0.25">
      <c r="A7" s="23" t="s">
        <v>2</v>
      </c>
      <c r="B7" s="279" t="s">
        <v>21</v>
      </c>
      <c r="C7" s="280"/>
      <c r="D7" s="24"/>
      <c r="E7" s="25"/>
      <c r="F7" s="75">
        <v>50</v>
      </c>
      <c r="G7" s="281">
        <v>545358.82999999996</v>
      </c>
      <c r="H7" s="262">
        <f>ROUND(ROUND((100-(G7-$G$7)/$G$7*100),0)*0.5,0)</f>
        <v>50</v>
      </c>
      <c r="I7" s="265">
        <v>668107.14</v>
      </c>
      <c r="J7" s="262">
        <f>ROUND(ROUND((100-(I7-$G$7)/$G$7*100),0)*0.5,0)</f>
        <v>39</v>
      </c>
      <c r="K7" s="265">
        <v>749183.98</v>
      </c>
      <c r="L7" s="262">
        <f>ROUND(ROUND((100-(K7-$G$7)/$G$7*100),0)*0.5,0)</f>
        <v>32</v>
      </c>
      <c r="M7" s="265">
        <v>764257.35</v>
      </c>
      <c r="N7" s="262">
        <f>ROUND(ROUND((100-(M7-$G$7)/$G$7*100),0)*0.5,0)</f>
        <v>30</v>
      </c>
      <c r="O7" s="265">
        <v>626855.12</v>
      </c>
      <c r="P7" s="268">
        <f>ROUND(ROUND((100-(O7-$G$7)/$G$7*100),0)*0.5,0)</f>
        <v>43</v>
      </c>
    </row>
    <row r="8" spans="1:16" ht="14.25" customHeight="1" x14ac:dyDescent="0.25">
      <c r="B8" s="68" t="s">
        <v>10</v>
      </c>
      <c r="C8" s="97"/>
      <c r="D8" s="98"/>
      <c r="E8" s="26"/>
      <c r="F8" s="27"/>
      <c r="G8" s="282"/>
      <c r="H8" s="263"/>
      <c r="I8" s="266"/>
      <c r="J8" s="263"/>
      <c r="K8" s="266"/>
      <c r="L8" s="263"/>
      <c r="M8" s="266"/>
      <c r="N8" s="263"/>
      <c r="O8" s="266"/>
      <c r="P8" s="269"/>
    </row>
    <row r="9" spans="1:16" ht="23.25" customHeight="1" x14ac:dyDescent="0.25">
      <c r="A9" s="2"/>
      <c r="B9" s="271" t="s">
        <v>17</v>
      </c>
      <c r="C9" s="272"/>
      <c r="D9" s="273"/>
      <c r="E9" s="28"/>
      <c r="F9" s="29"/>
      <c r="G9" s="282"/>
      <c r="H9" s="263"/>
      <c r="I9" s="266"/>
      <c r="J9" s="263"/>
      <c r="K9" s="266"/>
      <c r="L9" s="263"/>
      <c r="M9" s="266"/>
      <c r="N9" s="263"/>
      <c r="O9" s="266"/>
      <c r="P9" s="269"/>
    </row>
    <row r="10" spans="1:16" ht="45.75" customHeight="1" x14ac:dyDescent="0.25">
      <c r="B10" s="271" t="s">
        <v>19</v>
      </c>
      <c r="C10" s="274"/>
      <c r="D10" s="275"/>
      <c r="E10" s="30"/>
      <c r="F10" s="29"/>
      <c r="G10" s="282"/>
      <c r="H10" s="263"/>
      <c r="I10" s="266"/>
      <c r="J10" s="263"/>
      <c r="K10" s="266"/>
      <c r="L10" s="263"/>
      <c r="M10" s="266"/>
      <c r="N10" s="263"/>
      <c r="O10" s="266"/>
      <c r="P10" s="269"/>
    </row>
    <row r="11" spans="1:16" ht="28.5" customHeight="1" x14ac:dyDescent="0.25">
      <c r="B11" s="276"/>
      <c r="C11" s="277"/>
      <c r="D11" s="278"/>
      <c r="E11" s="99"/>
      <c r="F11" s="31"/>
      <c r="G11" s="283"/>
      <c r="H11" s="264"/>
      <c r="I11" s="267"/>
      <c r="J11" s="264"/>
      <c r="K11" s="267"/>
      <c r="L11" s="264"/>
      <c r="M11" s="267"/>
      <c r="N11" s="264"/>
      <c r="O11" s="267"/>
      <c r="P11" s="270"/>
    </row>
    <row r="12" spans="1:16" ht="43.5" customHeight="1" x14ac:dyDescent="0.25">
      <c r="B12" s="32"/>
      <c r="C12" s="33"/>
      <c r="D12" s="33"/>
      <c r="E12" s="32"/>
      <c r="F12" s="34"/>
      <c r="G12" s="261"/>
      <c r="H12" s="261"/>
      <c r="I12" s="57"/>
      <c r="M12" s="57"/>
      <c r="N12" s="55"/>
      <c r="O12" s="55"/>
      <c r="P12" s="55"/>
    </row>
    <row r="13" spans="1:16" ht="21.75" hidden="1" customHeight="1" x14ac:dyDescent="0.25">
      <c r="B13" s="35"/>
      <c r="C13" s="36"/>
      <c r="D13" s="37"/>
      <c r="E13" s="38"/>
      <c r="F13" s="39"/>
      <c r="G13" s="257" t="s">
        <v>11</v>
      </c>
      <c r="H13" s="258"/>
      <c r="I13" s="259" t="s">
        <v>12</v>
      </c>
      <c r="J13" s="260"/>
      <c r="K13" s="259" t="s">
        <v>13</v>
      </c>
      <c r="L13" s="260"/>
      <c r="M13" s="259" t="s">
        <v>12</v>
      </c>
      <c r="N13" s="260"/>
      <c r="O13" s="259" t="s">
        <v>13</v>
      </c>
      <c r="P13" s="260"/>
    </row>
    <row r="14" spans="1:16" ht="17.25" customHeight="1" x14ac:dyDescent="0.25">
      <c r="B14" s="40" t="s">
        <v>5</v>
      </c>
      <c r="C14" s="41"/>
      <c r="D14" s="42"/>
      <c r="E14" s="43"/>
      <c r="F14" s="39"/>
      <c r="G14" s="257" t="s">
        <v>7</v>
      </c>
      <c r="H14" s="258"/>
      <c r="I14" s="259" t="s">
        <v>8</v>
      </c>
      <c r="J14" s="260"/>
      <c r="K14" s="259" t="s">
        <v>9</v>
      </c>
      <c r="L14" s="260"/>
      <c r="M14" s="259" t="s">
        <v>15</v>
      </c>
      <c r="N14" s="260"/>
      <c r="O14" s="259" t="s">
        <v>16</v>
      </c>
      <c r="P14" s="260"/>
    </row>
    <row r="15" spans="1:16" ht="15.75" customHeight="1" x14ac:dyDescent="0.25">
      <c r="B15" s="94"/>
      <c r="C15" s="254" t="s">
        <v>34</v>
      </c>
      <c r="D15" s="255"/>
      <c r="E15" s="44"/>
      <c r="F15" s="76">
        <v>30</v>
      </c>
      <c r="G15" s="256" t="s">
        <v>6</v>
      </c>
      <c r="H15" s="246"/>
      <c r="I15" s="245" t="s">
        <v>6</v>
      </c>
      <c r="J15" s="246"/>
      <c r="K15" s="245" t="s">
        <v>6</v>
      </c>
      <c r="L15" s="246"/>
      <c r="M15" s="245" t="s">
        <v>6</v>
      </c>
      <c r="N15" s="246"/>
      <c r="O15" s="245" t="s">
        <v>6</v>
      </c>
      <c r="P15" s="246"/>
    </row>
    <row r="16" spans="1:16" ht="42.75" customHeight="1" x14ac:dyDescent="0.25">
      <c r="B16" s="247"/>
      <c r="C16" s="248" t="s">
        <v>32</v>
      </c>
      <c r="D16" s="249"/>
      <c r="E16" s="241" t="s">
        <v>35</v>
      </c>
      <c r="F16" s="252"/>
      <c r="G16" s="237">
        <f>100*0.5*0.3</f>
        <v>15</v>
      </c>
      <c r="H16" s="238"/>
      <c r="I16" s="237">
        <f>100*0.5*0.3</f>
        <v>15</v>
      </c>
      <c r="J16" s="238"/>
      <c r="K16" s="237">
        <f>100*0.5*0.3</f>
        <v>15</v>
      </c>
      <c r="L16" s="238"/>
      <c r="M16" s="237">
        <f>80*0.5*0.3</f>
        <v>12</v>
      </c>
      <c r="N16" s="238"/>
      <c r="O16" s="237">
        <f>100*0.5*0.3</f>
        <v>15</v>
      </c>
      <c r="P16" s="238"/>
    </row>
    <row r="17" spans="1:16" ht="42" customHeight="1" x14ac:dyDescent="0.25">
      <c r="B17" s="247"/>
      <c r="C17" s="250"/>
      <c r="D17" s="251"/>
      <c r="E17" s="242"/>
      <c r="F17" s="253"/>
      <c r="G17" s="239"/>
      <c r="H17" s="240"/>
      <c r="I17" s="239"/>
      <c r="J17" s="240"/>
      <c r="K17" s="239"/>
      <c r="L17" s="240"/>
      <c r="M17" s="239"/>
      <c r="N17" s="240"/>
      <c r="O17" s="239"/>
      <c r="P17" s="240"/>
    </row>
    <row r="18" spans="1:16" ht="42" customHeight="1" x14ac:dyDescent="0.25">
      <c r="B18" s="247"/>
      <c r="C18" s="248" t="s">
        <v>40</v>
      </c>
      <c r="D18" s="249"/>
      <c r="E18" s="241" t="s">
        <v>35</v>
      </c>
      <c r="F18" s="243"/>
      <c r="G18" s="237">
        <f>40*0.5*0.3</f>
        <v>6</v>
      </c>
      <c r="H18" s="238"/>
      <c r="I18" s="237">
        <f>100*0.5*0.3</f>
        <v>15</v>
      </c>
      <c r="J18" s="238"/>
      <c r="K18" s="237">
        <f>100*0.5*0.3</f>
        <v>15</v>
      </c>
      <c r="L18" s="238"/>
      <c r="M18" s="237">
        <f>80*0.5*0.3</f>
        <v>12</v>
      </c>
      <c r="N18" s="238"/>
      <c r="O18" s="237">
        <f>100*0.5*0.3</f>
        <v>15</v>
      </c>
      <c r="P18" s="238"/>
    </row>
    <row r="19" spans="1:16" ht="38.25" customHeight="1" thickBot="1" x14ac:dyDescent="0.3">
      <c r="B19" s="77"/>
      <c r="C19" s="248"/>
      <c r="D19" s="249"/>
      <c r="E19" s="242"/>
      <c r="F19" s="244"/>
      <c r="G19" s="239"/>
      <c r="H19" s="240"/>
      <c r="I19" s="239"/>
      <c r="J19" s="240"/>
      <c r="K19" s="239"/>
      <c r="L19" s="240"/>
      <c r="M19" s="239"/>
      <c r="N19" s="240"/>
      <c r="O19" s="239"/>
      <c r="P19" s="240"/>
    </row>
    <row r="20" spans="1:16" s="4" customFormat="1" ht="38.25" customHeight="1" thickBot="1" x14ac:dyDescent="0.3">
      <c r="A20" s="23"/>
      <c r="B20" s="78"/>
      <c r="C20" s="93" t="s">
        <v>33</v>
      </c>
      <c r="D20" s="79"/>
      <c r="E20" s="6"/>
      <c r="F20" s="81"/>
      <c r="G20" s="237">
        <f>SUM(G16:G19)</f>
        <v>21</v>
      </c>
      <c r="H20" s="238"/>
      <c r="I20" s="237">
        <f>SUM(I16:I19)</f>
        <v>30</v>
      </c>
      <c r="J20" s="238"/>
      <c r="K20" s="237">
        <f>SUM(K16:K19)</f>
        <v>30</v>
      </c>
      <c r="L20" s="238"/>
      <c r="M20" s="237">
        <f>SUM(M16:M19)</f>
        <v>24</v>
      </c>
      <c r="N20" s="238"/>
      <c r="O20" s="237">
        <f>SUM(O16:O19)</f>
        <v>30</v>
      </c>
      <c r="P20" s="238"/>
    </row>
    <row r="21" spans="1:16" ht="20.25" customHeight="1" x14ac:dyDescent="0.25">
      <c r="B21" s="47"/>
      <c r="C21" s="80" t="s">
        <v>22</v>
      </c>
      <c r="D21" s="67"/>
      <c r="E21" s="46"/>
      <c r="F21" s="76">
        <v>20</v>
      </c>
      <c r="G21" s="82"/>
      <c r="H21" s="82"/>
      <c r="I21" s="82"/>
      <c r="J21" s="82"/>
      <c r="K21" s="82"/>
      <c r="L21" s="82"/>
      <c r="M21" s="82"/>
      <c r="N21" s="82"/>
      <c r="O21" s="82"/>
      <c r="P21" s="82"/>
    </row>
    <row r="22" spans="1:16" ht="38.25" customHeight="1" x14ac:dyDescent="0.25">
      <c r="B22" s="47"/>
      <c r="C22" s="45" t="s">
        <v>28</v>
      </c>
      <c r="D22" s="5" t="s">
        <v>23</v>
      </c>
      <c r="E22" s="48"/>
      <c r="F22" s="74">
        <v>1</v>
      </c>
      <c r="G22" s="236">
        <f>3*0.3</f>
        <v>0.89999999999999991</v>
      </c>
      <c r="H22" s="229"/>
      <c r="I22" s="230">
        <f>5*0.3</f>
        <v>1.5</v>
      </c>
      <c r="J22" s="229"/>
      <c r="K22" s="230">
        <f>5*0.3</f>
        <v>1.5</v>
      </c>
      <c r="L22" s="229"/>
      <c r="M22" s="236">
        <f>3*0.3</f>
        <v>0.89999999999999991</v>
      </c>
      <c r="N22" s="229"/>
      <c r="O22" s="230">
        <f>4*0.3</f>
        <v>1.2</v>
      </c>
      <c r="P22" s="229"/>
    </row>
    <row r="23" spans="1:16" ht="38.25" customHeight="1" x14ac:dyDescent="0.25">
      <c r="B23" s="47"/>
      <c r="C23" s="45" t="s">
        <v>29</v>
      </c>
      <c r="D23" s="5" t="s">
        <v>24</v>
      </c>
      <c r="E23" s="72"/>
      <c r="F23" s="39">
        <v>2</v>
      </c>
      <c r="G23" s="228">
        <f>4*0.3</f>
        <v>1.2</v>
      </c>
      <c r="H23" s="229"/>
      <c r="I23" s="230">
        <f>5*0.3</f>
        <v>1.5</v>
      </c>
      <c r="J23" s="229"/>
      <c r="K23" s="230">
        <f>4*0.3</f>
        <v>1.2</v>
      </c>
      <c r="L23" s="229"/>
      <c r="M23" s="230">
        <f>3*0.3</f>
        <v>0.89999999999999991</v>
      </c>
      <c r="N23" s="229"/>
      <c r="O23" s="230">
        <f>4*0.3</f>
        <v>1.2</v>
      </c>
      <c r="P23" s="229"/>
    </row>
    <row r="24" spans="1:16" ht="38.25" customHeight="1" x14ac:dyDescent="0.25">
      <c r="B24" s="47"/>
      <c r="C24" s="45" t="s">
        <v>30</v>
      </c>
      <c r="D24" s="5" t="s">
        <v>25</v>
      </c>
      <c r="E24" s="73"/>
      <c r="F24" s="39">
        <v>3</v>
      </c>
      <c r="G24" s="228">
        <f>5*0.2</f>
        <v>1</v>
      </c>
      <c r="H24" s="229"/>
      <c r="I24" s="230">
        <f>5*0.2</f>
        <v>1</v>
      </c>
      <c r="J24" s="229"/>
      <c r="K24" s="230">
        <f>4*0.2</f>
        <v>0.8</v>
      </c>
      <c r="L24" s="229"/>
      <c r="M24" s="230">
        <f>4*0.2</f>
        <v>0.8</v>
      </c>
      <c r="N24" s="229"/>
      <c r="O24" s="230">
        <f>4*0.2</f>
        <v>0.8</v>
      </c>
      <c r="P24" s="229"/>
    </row>
    <row r="25" spans="1:16" ht="46.5" customHeight="1" thickBot="1" x14ac:dyDescent="0.3">
      <c r="B25" s="47"/>
      <c r="C25" s="45" t="s">
        <v>47</v>
      </c>
      <c r="D25" s="5" t="s">
        <v>26</v>
      </c>
      <c r="E25" s="49"/>
      <c r="F25" s="100">
        <v>4</v>
      </c>
      <c r="G25" s="231">
        <f>4*0.2</f>
        <v>0.8</v>
      </c>
      <c r="H25" s="232"/>
      <c r="I25" s="233">
        <f>5*0.2</f>
        <v>1</v>
      </c>
      <c r="J25" s="232"/>
      <c r="K25" s="233">
        <f>5*0.2</f>
        <v>1</v>
      </c>
      <c r="L25" s="232"/>
      <c r="M25" s="233">
        <f>5*0.2</f>
        <v>1</v>
      </c>
      <c r="N25" s="232"/>
      <c r="O25" s="230">
        <f>4*0.2</f>
        <v>0.8</v>
      </c>
      <c r="P25" s="229"/>
    </row>
    <row r="26" spans="1:16" ht="40.5" customHeight="1" thickBot="1" x14ac:dyDescent="0.3">
      <c r="B26" s="83"/>
      <c r="C26" s="85" t="s">
        <v>31</v>
      </c>
      <c r="D26" s="84" t="s">
        <v>27</v>
      </c>
      <c r="E26" s="70"/>
      <c r="F26" s="101">
        <v>5</v>
      </c>
      <c r="G26" s="234">
        <f>SUM(G22:H25)*20*0.2</f>
        <v>15.599999999999998</v>
      </c>
      <c r="H26" s="235"/>
      <c r="I26" s="234">
        <f>SUM(I22:J25)*20*0.2</f>
        <v>20</v>
      </c>
      <c r="J26" s="235"/>
      <c r="K26" s="234">
        <f>SUM(K22:L25)*20*0.2</f>
        <v>18</v>
      </c>
      <c r="L26" s="235"/>
      <c r="M26" s="234">
        <f>SUM(M22:N25)*20*0.2</f>
        <v>14.4</v>
      </c>
      <c r="N26" s="235"/>
      <c r="O26" s="234">
        <f>SUM(O22:P25)*20*0.2</f>
        <v>16</v>
      </c>
      <c r="P26" s="235"/>
    </row>
    <row r="27" spans="1:16" ht="24.75" customHeight="1" x14ac:dyDescent="0.25">
      <c r="B27" s="47"/>
      <c r="C27" s="86" t="s">
        <v>18</v>
      </c>
      <c r="D27" s="87"/>
      <c r="E27" s="88"/>
      <c r="F27" s="88"/>
      <c r="G27" s="57"/>
      <c r="H27" s="57"/>
      <c r="I27" s="57"/>
      <c r="J27" s="57"/>
      <c r="K27" s="57"/>
      <c r="L27" s="57"/>
      <c r="M27" s="4"/>
      <c r="N27" s="4"/>
      <c r="O27" s="226"/>
      <c r="P27" s="227"/>
    </row>
    <row r="28" spans="1:16" ht="16.5" customHeight="1" x14ac:dyDescent="0.25">
      <c r="B28" s="83"/>
      <c r="C28" s="89" t="s">
        <v>36</v>
      </c>
      <c r="D28" s="86"/>
      <c r="E28" s="86"/>
      <c r="F28" s="86"/>
      <c r="G28" s="86"/>
      <c r="H28" s="86"/>
      <c r="I28" s="86"/>
      <c r="J28" s="86"/>
      <c r="K28" s="86"/>
      <c r="L28" s="86"/>
      <c r="M28" s="86"/>
      <c r="N28" s="86"/>
      <c r="O28" s="96"/>
      <c r="P28" s="90"/>
    </row>
    <row r="29" spans="1:16" ht="16.5" customHeight="1" x14ac:dyDescent="0.25">
      <c r="B29" s="47"/>
      <c r="C29" s="69" t="s">
        <v>38</v>
      </c>
      <c r="E29" s="4"/>
      <c r="F29" s="4"/>
      <c r="G29" s="57"/>
      <c r="H29" s="57"/>
      <c r="I29" s="57"/>
      <c r="J29" s="57"/>
      <c r="K29" s="57"/>
      <c r="L29" s="57"/>
      <c r="M29" s="4"/>
      <c r="N29" s="4"/>
      <c r="O29" s="96"/>
      <c r="P29" s="90"/>
    </row>
    <row r="30" spans="1:16" ht="16.5" customHeight="1" thickBot="1" x14ac:dyDescent="0.3">
      <c r="B30" s="47"/>
      <c r="C30" s="69" t="s">
        <v>37</v>
      </c>
      <c r="D30" s="71"/>
      <c r="E30" s="4"/>
      <c r="F30" s="4"/>
      <c r="G30" s="57"/>
      <c r="H30" s="57"/>
      <c r="I30" s="57"/>
      <c r="J30" s="57"/>
      <c r="K30" s="57"/>
      <c r="L30" s="57"/>
      <c r="M30" s="4"/>
      <c r="N30" s="4"/>
      <c r="O30" s="96"/>
      <c r="P30" s="91"/>
    </row>
    <row r="31" spans="1:16" ht="40.5" customHeight="1" thickBot="1" x14ac:dyDescent="0.3">
      <c r="B31" s="50"/>
      <c r="C31" s="51"/>
      <c r="D31" s="51"/>
      <c r="E31" s="95" t="s">
        <v>0</v>
      </c>
      <c r="F31" s="66"/>
      <c r="G31" s="224">
        <f>H7+G20+G26</f>
        <v>86.6</v>
      </c>
      <c r="H31" s="225"/>
      <c r="I31" s="224">
        <f>J7+I20+I26</f>
        <v>89</v>
      </c>
      <c r="J31" s="225"/>
      <c r="K31" s="224">
        <f>L7+K20+K26</f>
        <v>80</v>
      </c>
      <c r="L31" s="225"/>
      <c r="M31" s="224">
        <f>N7+M20+M26</f>
        <v>68.400000000000006</v>
      </c>
      <c r="N31" s="225"/>
      <c r="O31" s="224">
        <f>P7+O20+O26</f>
        <v>89</v>
      </c>
      <c r="P31" s="225"/>
    </row>
    <row r="32" spans="1:16" ht="13.8" thickTop="1" x14ac:dyDescent="0.25">
      <c r="B32" s="3"/>
      <c r="D32" s="52"/>
      <c r="G32" s="58"/>
      <c r="H32" s="58"/>
    </row>
    <row r="34" spans="2:2" x14ac:dyDescent="0.25">
      <c r="B34" s="2"/>
    </row>
  </sheetData>
  <mergeCells count="90">
    <mergeCell ref="O5:P5"/>
    <mergeCell ref="H7:H11"/>
    <mergeCell ref="I7:I11"/>
    <mergeCell ref="J7:J11"/>
    <mergeCell ref="K7:K11"/>
    <mergeCell ref="B1:M1"/>
    <mergeCell ref="G5:H5"/>
    <mergeCell ref="I5:J5"/>
    <mergeCell ref="K5:L5"/>
    <mergeCell ref="M5:N5"/>
    <mergeCell ref="B9:D9"/>
    <mergeCell ref="B10:D10"/>
    <mergeCell ref="B11:D11"/>
    <mergeCell ref="B7:C7"/>
    <mergeCell ref="G7:G11"/>
    <mergeCell ref="O13:P13"/>
    <mergeCell ref="L7:L11"/>
    <mergeCell ref="M7:M11"/>
    <mergeCell ref="N7:N11"/>
    <mergeCell ref="O7:O11"/>
    <mergeCell ref="P7:P11"/>
    <mergeCell ref="G12:H12"/>
    <mergeCell ref="G13:H13"/>
    <mergeCell ref="I13:J13"/>
    <mergeCell ref="K13:L13"/>
    <mergeCell ref="M13:N13"/>
    <mergeCell ref="G14:H14"/>
    <mergeCell ref="I14:J14"/>
    <mergeCell ref="K14:L14"/>
    <mergeCell ref="M14:N14"/>
    <mergeCell ref="O14:P14"/>
    <mergeCell ref="O15:P15"/>
    <mergeCell ref="B16:B18"/>
    <mergeCell ref="C16:D17"/>
    <mergeCell ref="E16:E17"/>
    <mergeCell ref="F16:F17"/>
    <mergeCell ref="G16:H17"/>
    <mergeCell ref="I16:J17"/>
    <mergeCell ref="K16:L17"/>
    <mergeCell ref="M16:N17"/>
    <mergeCell ref="O16:P17"/>
    <mergeCell ref="C15:D15"/>
    <mergeCell ref="G15:H15"/>
    <mergeCell ref="I15:J15"/>
    <mergeCell ref="K15:L15"/>
    <mergeCell ref="M15:N15"/>
    <mergeCell ref="C18:D19"/>
    <mergeCell ref="E18:E19"/>
    <mergeCell ref="F18:F19"/>
    <mergeCell ref="G18:H19"/>
    <mergeCell ref="I18:J19"/>
    <mergeCell ref="M18:N19"/>
    <mergeCell ref="O18:P19"/>
    <mergeCell ref="G20:H20"/>
    <mergeCell ref="I20:J20"/>
    <mergeCell ref="K20:L20"/>
    <mergeCell ref="M20:N20"/>
    <mergeCell ref="O20:P20"/>
    <mergeCell ref="K18:L19"/>
    <mergeCell ref="G23:H23"/>
    <mergeCell ref="I23:J23"/>
    <mergeCell ref="K23:L23"/>
    <mergeCell ref="M23:N23"/>
    <mergeCell ref="O23:P23"/>
    <mergeCell ref="G22:H22"/>
    <mergeCell ref="I22:J22"/>
    <mergeCell ref="K22:L22"/>
    <mergeCell ref="M22:N22"/>
    <mergeCell ref="O22:P22"/>
    <mergeCell ref="O27:P27"/>
    <mergeCell ref="G24:H24"/>
    <mergeCell ref="I24:J24"/>
    <mergeCell ref="K24:L24"/>
    <mergeCell ref="M24:N24"/>
    <mergeCell ref="O24:P24"/>
    <mergeCell ref="G25:H25"/>
    <mergeCell ref="I25:J25"/>
    <mergeCell ref="K25:L25"/>
    <mergeCell ref="M25:N25"/>
    <mergeCell ref="O25:P25"/>
    <mergeCell ref="G26:H26"/>
    <mergeCell ref="I26:J26"/>
    <mergeCell ref="K26:L26"/>
    <mergeCell ref="M26:N26"/>
    <mergeCell ref="O26:P26"/>
    <mergeCell ref="G31:H31"/>
    <mergeCell ref="I31:J31"/>
    <mergeCell ref="K31:L31"/>
    <mergeCell ref="M31:N31"/>
    <mergeCell ref="O31:P31"/>
  </mergeCells>
  <pageMargins left="0.70866141732283472" right="0.70866141732283472" top="0.74803149606299213" bottom="0.74803149606299213" header="0.31496062992125984" footer="0.31496062992125984"/>
  <pageSetup paperSize="8" scale="81"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8FFF64C58961DE41B6CFDF203B35D286" ma:contentTypeVersion="1" ma:contentTypeDescription="Ein neues Dokument erstellen." ma:contentTypeScope="" ma:versionID="8427aa13a9b786aa16ece96c0abbd2fb">
  <xsd:schema xmlns:xsd="http://www.w3.org/2001/XMLSchema" xmlns:xs="http://www.w3.org/2001/XMLSchema" xmlns:p="http://schemas.microsoft.com/office/2006/metadata/properties" xmlns:ns2="1867004b-291e-4377-8c75-89791d400506" xmlns:ns3="8fbf78f7-3008-4ee0-a958-fbd1a6659b1c" targetNamespace="http://schemas.microsoft.com/office/2006/metadata/properties" ma:root="true" ma:fieldsID="aa22c85af25fabffbc96673b1fa7f1e6" ns2:_="" ns3:_="">
    <xsd:import namespace="1867004b-291e-4377-8c75-89791d400506"/>
    <xsd:import namespace="8fbf78f7-3008-4ee0-a958-fbd1a6659b1c"/>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7004b-291e-4377-8c75-89791d400506"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fbf78f7-3008-4ee0-a958-fbd1a6659b1c"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1867004b-291e-4377-8c75-89791d400506">42FUFZWMMWW7-2144375766-93</_dlc_DocId>
    <_dlc_DocIdUrl xmlns="1867004b-291e-4377-8c75-89791d400506">
      <Url>https://elwis.elw.de/projekte/70-4/1/kabau/104666/_layouts/15/DocIdRedir.aspx?ID=42FUFZWMMWW7-2144375766-93</Url>
      <Description>42FUFZWMMWW7-2144375766-93</Description>
    </_dlc_DocIdUrl>
  </documentManagement>
</p:properties>
</file>

<file path=customXml/item5.xml>��
</file>

<file path=customXml/itemProps1.xml><?xml version="1.0" encoding="utf-8"?>
<ds:datastoreItem xmlns:ds="http://schemas.openxmlformats.org/officeDocument/2006/customXml" ds:itemID="{7FB31EC5-77A6-44FA-99FC-8382BD036277}">
  <ds:schemaRefs>
    <ds:schemaRef ds:uri="http://schemas.microsoft.com/sharepoint/v3/contenttype/forms"/>
  </ds:schemaRefs>
</ds:datastoreItem>
</file>

<file path=customXml/itemProps2.xml><?xml version="1.0" encoding="utf-8"?>
<ds:datastoreItem xmlns:ds="http://schemas.openxmlformats.org/officeDocument/2006/customXml" ds:itemID="{3819A5C0-8AE2-4F39-B586-2E211070EE23}">
  <ds:schemaRefs>
    <ds:schemaRef ds:uri="http://schemas.microsoft.com/sharepoint/events"/>
  </ds:schemaRefs>
</ds:datastoreItem>
</file>

<file path=customXml/itemProps3.xml><?xml version="1.0" encoding="utf-8"?>
<ds:datastoreItem xmlns:ds="http://schemas.openxmlformats.org/officeDocument/2006/customXml" ds:itemID="{CC0BCF55-4454-46D6-BAAD-619E4DB3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7004b-291e-4377-8c75-89791d400506"/>
    <ds:schemaRef ds:uri="8fbf78f7-3008-4ee0-a958-fbd1a6659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4C664C-94E8-4A20-AA24-C74554F308E5}">
  <ds:schemaRefs>
    <ds:schemaRef ds:uri="http://purl.org/dc/elements/1.1/"/>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schemas.microsoft.com/office/infopath/2007/PartnerControls"/>
    <ds:schemaRef ds:uri="http://purl.org/dc/dcmitype/"/>
    <ds:schemaRef ds:uri="8fbf78f7-3008-4ee0-a958-fbd1a6659b1c"/>
    <ds:schemaRef ds:uri="1867004b-291e-4377-8c75-89791d400506"/>
    <ds:schemaRef ds:uri="http://www.w3.org/XML/1998/namespace"/>
  </ds:schemaRefs>
</ds:datastoreItem>
</file>

<file path=customXml/itemProps5.xml><?xml version="1.0" encoding="utf-8"?>
<ds:datastoreItem xmlns:ds="http://schemas.openxmlformats.org/officeDocument/2006/customXml" ds:itemID="{909C3886-7CC5-45FE-8288-3C7A7148A7D8}">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Zuschlagskriterien</vt:lpstr>
      <vt:lpstr>Zuschlagskriterien (2)</vt:lpstr>
      <vt:lpstr>Zuschlagskriterien!Druckbereich</vt:lpstr>
      <vt:lpstr>'Zuschlagskriterien (2)'!Druckbereich</vt:lpstr>
    </vt:vector>
  </TitlesOfParts>
  <Company>Landeshauptstadt Wiesbaden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ms3608</dc:creator>
  <cp:lastModifiedBy>Laukert Jochen</cp:lastModifiedBy>
  <cp:lastPrinted>2026-10-08T14:56:13Z</cp:lastPrinted>
  <dcterms:created xsi:type="dcterms:W3CDTF">2013-05-22T09:13:01Z</dcterms:created>
  <dcterms:modified xsi:type="dcterms:W3CDTF">2026-10-13T12:01:15Z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0x0101008FFF64C58961DE41B6CFDF203B35D286</vt:lpwstr>
  </property>
  <property fmtid="{D5CDD505-2E9C-101B-9397-08002B2CF9AE}" pid="3" name="_dlc_DocIdItemGuid">
    <vt:lpwstr>733c1d89-4982-4ae5-8227-d8a8231513e7</vt:lpwstr>
  </property>
</Properties>
</file>