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Vergabe Controlling\26-144 Reinigung\"/>
    </mc:Choice>
  </mc:AlternateContent>
  <xr:revisionPtr revIDLastSave="0" documentId="13_ncr:1_{2F9EAC16-7DEB-4985-BEAB-4738F439EF07}" xr6:coauthVersionLast="47" xr6:coauthVersionMax="47" xr10:uidLastSave="{00000000-0000-0000-0000-000000000000}"/>
  <bookViews>
    <workbookView xWindow="-118" yWindow="-118" windowWidth="25370" windowHeight="13667" xr2:uid="{7FD07E65-F6FD-4506-8782-0BD1D5E18558}"/>
  </bookViews>
  <sheets>
    <sheet name="Los4_Glasreinigung"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50" i="2" l="1"/>
  <c r="D27" i="2"/>
  <c r="E27" i="2" s="1"/>
  <c r="I27" i="2" s="1"/>
  <c r="H27" i="2" s="1"/>
  <c r="C25" i="2"/>
  <c r="C48" i="2"/>
  <c r="C50" i="2"/>
  <c r="C33" i="2"/>
  <c r="C45" i="2" l="1"/>
  <c r="C44" i="2" s="1"/>
  <c r="C52" i="2" l="1"/>
  <c r="D48" i="2" l="1"/>
  <c r="E43" i="2" l="1"/>
  <c r="I43" i="2" s="1"/>
  <c r="H43" i="2" s="1"/>
  <c r="E9" i="2"/>
  <c r="D35" i="2"/>
  <c r="E35" i="2" s="1"/>
  <c r="I35" i="2" s="1"/>
  <c r="H35" i="2" s="1"/>
  <c r="D18" i="2"/>
  <c r="E18" i="2" s="1"/>
  <c r="I18" i="2" s="1"/>
  <c r="H18" i="2" s="1"/>
  <c r="D49" i="2" l="1"/>
  <c r="D34" i="2" l="1"/>
  <c r="E34" i="2" s="1"/>
  <c r="I34" i="2" s="1"/>
  <c r="H34" i="2" s="1"/>
  <c r="D26" i="2" l="1"/>
  <c r="E26" i="2" s="1"/>
  <c r="I26" i="2" s="1"/>
  <c r="H26" i="2" s="1"/>
  <c r="D15" i="2"/>
  <c r="E15" i="2" s="1"/>
  <c r="I15" i="2" s="1"/>
  <c r="H15" i="2" s="1"/>
  <c r="D10" i="2" l="1"/>
  <c r="D11" i="2"/>
  <c r="E11" i="2" s="1"/>
  <c r="I11" i="2" s="1"/>
  <c r="H11" i="2" s="1"/>
  <c r="D12" i="2"/>
  <c r="E12" i="2" s="1"/>
  <c r="I12" i="2" s="1"/>
  <c r="H12" i="2" s="1"/>
  <c r="D13" i="2"/>
  <c r="E13" i="2" s="1"/>
  <c r="I13" i="2" s="1"/>
  <c r="H13" i="2" s="1"/>
  <c r="D14" i="2"/>
  <c r="E14" i="2" s="1"/>
  <c r="I14" i="2" s="1"/>
  <c r="H14" i="2" s="1"/>
  <c r="D16" i="2"/>
  <c r="E16" i="2" s="1"/>
  <c r="I16" i="2" s="1"/>
  <c r="H16" i="2" s="1"/>
  <c r="D17" i="2"/>
  <c r="E17" i="2" s="1"/>
  <c r="I17" i="2" s="1"/>
  <c r="H17" i="2" s="1"/>
  <c r="D19" i="2"/>
  <c r="E19" i="2" s="1"/>
  <c r="I19" i="2" s="1"/>
  <c r="H19" i="2" s="1"/>
  <c r="D20" i="2"/>
  <c r="E20" i="2" s="1"/>
  <c r="I20" i="2" s="1"/>
  <c r="H20" i="2" s="1"/>
  <c r="D21" i="2"/>
  <c r="E21" i="2" s="1"/>
  <c r="I21" i="2" s="1"/>
  <c r="H21" i="2" s="1"/>
  <c r="D22" i="2"/>
  <c r="E22" i="2" s="1"/>
  <c r="I22" i="2" s="1"/>
  <c r="H22" i="2" s="1"/>
  <c r="D23" i="2"/>
  <c r="E23" i="2" s="1"/>
  <c r="I23" i="2" s="1"/>
  <c r="H23" i="2" s="1"/>
  <c r="D24" i="2"/>
  <c r="E24" i="2" s="1"/>
  <c r="I24" i="2" s="1"/>
  <c r="H24" i="2" s="1"/>
  <c r="D25" i="2"/>
  <c r="E25" i="2" s="1"/>
  <c r="I25" i="2" s="1"/>
  <c r="H25" i="2" s="1"/>
  <c r="D28" i="2"/>
  <c r="E28" i="2" s="1"/>
  <c r="I28" i="2" s="1"/>
  <c r="H28" i="2" s="1"/>
  <c r="D29" i="2"/>
  <c r="E29" i="2" s="1"/>
  <c r="I29" i="2" s="1"/>
  <c r="H29" i="2" s="1"/>
  <c r="D30" i="2"/>
  <c r="E30" i="2" s="1"/>
  <c r="I30" i="2" s="1"/>
  <c r="H30" i="2" s="1"/>
  <c r="D31" i="2"/>
  <c r="E31" i="2" s="1"/>
  <c r="I31" i="2" s="1"/>
  <c r="H31" i="2" s="1"/>
  <c r="D32" i="2"/>
  <c r="E32" i="2" s="1"/>
  <c r="I32" i="2" s="1"/>
  <c r="H32" i="2" s="1"/>
  <c r="D33" i="2"/>
  <c r="E33" i="2" s="1"/>
  <c r="I33" i="2" s="1"/>
  <c r="H33" i="2" s="1"/>
  <c r="D36" i="2"/>
  <c r="E36" i="2" s="1"/>
  <c r="I36" i="2" s="1"/>
  <c r="H36" i="2" s="1"/>
  <c r="D37" i="2"/>
  <c r="E37" i="2" s="1"/>
  <c r="I37" i="2" s="1"/>
  <c r="H37" i="2" s="1"/>
  <c r="D38" i="2"/>
  <c r="E38" i="2" s="1"/>
  <c r="I38" i="2" s="1"/>
  <c r="H38" i="2" s="1"/>
  <c r="D39" i="2"/>
  <c r="E39" i="2" s="1"/>
  <c r="I39" i="2" s="1"/>
  <c r="H39" i="2" s="1"/>
  <c r="D40" i="2"/>
  <c r="E40" i="2" s="1"/>
  <c r="I40" i="2" s="1"/>
  <c r="H40" i="2" s="1"/>
  <c r="D41" i="2"/>
  <c r="E41" i="2" s="1"/>
  <c r="I41" i="2" s="1"/>
  <c r="H41" i="2" s="1"/>
  <c r="D42" i="2"/>
  <c r="E42" i="2" s="1"/>
  <c r="I42" i="2" s="1"/>
  <c r="H42" i="2" s="1"/>
  <c r="D44" i="2"/>
  <c r="D45" i="2"/>
  <c r="E45" i="2" s="1"/>
  <c r="I45" i="2" s="1"/>
  <c r="H45" i="2" s="1"/>
  <c r="D46" i="2"/>
  <c r="E46" i="2" s="1"/>
  <c r="I46" i="2" s="1"/>
  <c r="H46" i="2" s="1"/>
  <c r="D47" i="2"/>
  <c r="E47" i="2" s="1"/>
  <c r="I47" i="2" s="1"/>
  <c r="H47" i="2" s="1"/>
  <c r="E48" i="2"/>
  <c r="I48" i="2" s="1"/>
  <c r="H48" i="2" s="1"/>
  <c r="I9" i="2"/>
  <c r="H9" i="2" s="1"/>
  <c r="E10" i="2" l="1"/>
  <c r="I10" i="2" s="1"/>
  <c r="H10" i="2" s="1"/>
  <c r="E44" i="2"/>
  <c r="I44" i="2" s="1"/>
  <c r="H44" i="2" s="1"/>
  <c r="E49" i="2"/>
  <c r="I49" i="2" s="1"/>
  <c r="H49" i="2" s="1"/>
  <c r="E50" i="2"/>
  <c r="I50" i="2" s="1"/>
  <c r="H52" i="2" l="1"/>
  <c r="I52" i="2"/>
  <c r="B62" i="2" s="1"/>
  <c r="C62" i="2" s="1"/>
  <c r="D62" i="2" l="1"/>
  <c r="E62" i="2" s="1"/>
  <c r="F62" i="2" l="1"/>
</calcChain>
</file>

<file path=xl/sharedStrings.xml><?xml version="1.0" encoding="utf-8"?>
<sst xmlns="http://schemas.openxmlformats.org/spreadsheetml/2006/main" count="123" uniqueCount="82">
  <si>
    <t>Annahme Tariferhöhung pro Jahr</t>
  </si>
  <si>
    <t>Kosten pro Jahr</t>
  </si>
  <si>
    <t>Auswertung LOS 4</t>
  </si>
  <si>
    <t>Personalkosten</t>
  </si>
  <si>
    <t>Preiskalkulation Stundenlohn Offenlegung</t>
  </si>
  <si>
    <t>Standorte Glasreinigung</t>
  </si>
  <si>
    <t>Intervall 2 x jährlich</t>
  </si>
  <si>
    <t xml:space="preserve">Verbindliche Preisangaben des Bieters: </t>
  </si>
  <si>
    <t>bitte links den Firmennamen eintragen</t>
  </si>
  <si>
    <t>Preisblatt für: Los 4 Glasreinigung</t>
  </si>
  <si>
    <r>
      <t xml:space="preserve">
Bitte tragen Sie Ihre Preisangaben (in Euro)</t>
    </r>
    <r>
      <rPr>
        <b/>
        <sz val="12"/>
        <color theme="1"/>
        <rFont val="Arial"/>
        <family val="2"/>
      </rPr>
      <t xml:space="preserve"> ausschließlich in die nachfolgende Liste in die grünen Felder</t>
    </r>
    <r>
      <rPr>
        <sz val="12"/>
        <color theme="1"/>
        <rFont val="Arial"/>
        <family val="2"/>
      </rPr>
      <t xml:space="preserve"> ein. Darüber hinausgehende Änderungen sind unzulässig und führen zum Ausschluss Ihres Angebotes. Weitere Hinweise zur Benutzung siehe unten.</t>
    </r>
  </si>
  <si>
    <t>Vegabe-Nr. #26-144.4</t>
  </si>
  <si>
    <t>Hinweise zur Benutzung des Preisblattes:</t>
  </si>
  <si>
    <r>
      <t xml:space="preserve">Bieter machen Ihre Angaben </t>
    </r>
    <r>
      <rPr>
        <b/>
        <sz val="11"/>
        <color theme="1"/>
        <rFont val="Arial"/>
        <family val="2"/>
      </rPr>
      <t>ausschließlich</t>
    </r>
    <r>
      <rPr>
        <sz val="11"/>
        <color theme="1"/>
        <rFont val="Arial"/>
        <family val="2"/>
      </rPr>
      <t xml:space="preserve"> in den grün eingefärbten Feldern. </t>
    </r>
  </si>
  <si>
    <t>Alle Preise</t>
  </si>
  <si>
    <t>Reinigung nur innen, außen Vermieter</t>
  </si>
  <si>
    <t>beidseitig</t>
  </si>
  <si>
    <t>einseitig</t>
  </si>
  <si>
    <t>Gesamtpreis p.a. in EUR netto</t>
  </si>
  <si>
    <t xml:space="preserve">Standort Hühnerposten Zentralbibliothek inkl. Verwaltung </t>
  </si>
  <si>
    <t>Verwaltungskosten inkl. Matrialien und Werkzeuge</t>
  </si>
  <si>
    <t>Gesamtkosten p.a.</t>
  </si>
  <si>
    <t>Glasdach innen, Glasdach außen entfällt;</t>
  </si>
  <si>
    <t>m² Glasfläche inkl. Rahmen einseitig</t>
  </si>
  <si>
    <t>Auswertung und Abrechnung</t>
  </si>
  <si>
    <t>Reinigung nicht zu öffnender Fenster vom Dach des Nachbargebäudes, wichtig hier nur den Zuschlag/m² eintragen</t>
  </si>
  <si>
    <t>wichtig, hier Ausführung monatlich</t>
  </si>
  <si>
    <t xml:space="preserve">Innenliegende Schiebetür Haupteingang Foyer 1.OG, monatliche Reinigung, hier Preis/m² für monatliche Reinigung eintragen </t>
  </si>
  <si>
    <t xml:space="preserve">Der für die Angebotswertung herangezogene Gesamtpreis ist der im Preisblatt automatisch errechnete Gesamtpreis. Basis ist der Preis/m² sowie angenommener Tariferhöhungen. Abgerechnet werden können später nur die sich ergebenden Gesamtpreise pro Standort inkl. offizieller Tariferhöhung bezogen auf die Personalkosten. Es erfolgt keine Anpassung des Preises auf den Anteil der Verwaltungskosten (inkl. aller Nebenkosten). </t>
  </si>
  <si>
    <t>Wandsbek Reinigung Glasfahrstuhl</t>
  </si>
  <si>
    <t>Wandsbek Glasreinigung</t>
  </si>
  <si>
    <t xml:space="preserve">Steilshoop </t>
  </si>
  <si>
    <t>Niendorf</t>
  </si>
  <si>
    <t xml:space="preserve">Neugraben </t>
  </si>
  <si>
    <t xml:space="preserve">Rahlstedt </t>
  </si>
  <si>
    <t xml:space="preserve">Schnelsen </t>
  </si>
  <si>
    <t>Volksdorf</t>
  </si>
  <si>
    <t>Volksdorf, nicht zu öffnende Fenster, hier nur den Zuschlag für Mehraufwand/m² eintragen</t>
  </si>
  <si>
    <t>Wilhelmsburg</t>
  </si>
  <si>
    <t>Mümmelmannsberg</t>
  </si>
  <si>
    <t>Jenfelder Au</t>
  </si>
  <si>
    <t xml:space="preserve">Harburg </t>
  </si>
  <si>
    <t>Harburg, Glasdach (nur innen, außen Vermieter)</t>
  </si>
  <si>
    <t xml:space="preserve">Lokstedt </t>
  </si>
  <si>
    <t xml:space="preserve">Langenhorn </t>
  </si>
  <si>
    <t xml:space="preserve">Kirchdorf </t>
  </si>
  <si>
    <t xml:space="preserve">Horn </t>
  </si>
  <si>
    <t xml:space="preserve">Holstenstraße </t>
  </si>
  <si>
    <t>Fuhlsbüttel</t>
  </si>
  <si>
    <t xml:space="preserve">Finkenwerder </t>
  </si>
  <si>
    <t xml:space="preserve">Farmsen </t>
  </si>
  <si>
    <t>Elbvororte</t>
  </si>
  <si>
    <t xml:space="preserve">Eidelstedt </t>
  </si>
  <si>
    <t>Dehnhaide</t>
  </si>
  <si>
    <t xml:space="preserve">Billstedt </t>
  </si>
  <si>
    <t xml:space="preserve">Bergedorf </t>
  </si>
  <si>
    <t>Barmbek</t>
  </si>
  <si>
    <t xml:space="preserve">Alstertal </t>
  </si>
  <si>
    <t xml:space="preserve">Altona </t>
  </si>
  <si>
    <t>Neuallermöhe</t>
  </si>
  <si>
    <t>Alstertal Werbetafeln an der Straße</t>
  </si>
  <si>
    <t>Alstertal Glasdach über Eingangstür</t>
  </si>
  <si>
    <t>Bramfeld inkl. 6 Oberlichter (vom Dach aus)</t>
  </si>
  <si>
    <t>Eimsbüttel, inkl. diverser hoher Oberlichter und Dachkuppeln  (z.T. vom Dach aus)</t>
  </si>
  <si>
    <t>Reinigung des Glasdaches nur innen inkl. kleiner Seitenteile außen macht Vermieter;
Reinigung per Teleskopstange wg. Höhe im Glashaus notwendig</t>
  </si>
  <si>
    <t xml:space="preserve">Winterhude Glasdach inkl. senkrechter kleiner Seitenteile </t>
  </si>
  <si>
    <t xml:space="preserve">Winterhude </t>
  </si>
  <si>
    <t>Preis in EUR/m²/netto inkl. Anfahrt, Maschinen und Material</t>
  </si>
  <si>
    <t>Gegebenheiten/Besonderheiten</t>
  </si>
  <si>
    <t>Name gültiger Tarifvertrag (falls Bieter gebunden)</t>
  </si>
  <si>
    <t xml:space="preserve">Reinigung nur innen, außen Vermieter
</t>
  </si>
  <si>
    <t>Glasfläche vom Foyer Richtung Bücherhalle (m² von innen ist in vorheriger Pos. enthalten)</t>
  </si>
  <si>
    <r>
      <t>Bergedorf</t>
    </r>
    <r>
      <rPr>
        <sz val="9"/>
        <color theme="1"/>
        <rFont val="Arial"/>
        <family val="2"/>
      </rPr>
      <t xml:space="preserve"> </t>
    </r>
  </si>
  <si>
    <t>beidseitig, hier  monatlich</t>
  </si>
  <si>
    <t>Fenster zum Teil schwierig: Taubenabwehr verhindert Reinigung mit Stange - Rollgerüst benötigt</t>
  </si>
  <si>
    <t>Kostenstelle</t>
  </si>
  <si>
    <t>Osdorfer Born</t>
  </si>
  <si>
    <t>Harburg, Büro Bücherbusse</t>
  </si>
  <si>
    <t>Preis/Glasreinigung/   einseitig/ Standort</t>
  </si>
  <si>
    <t>Preis pro Durchführung</t>
  </si>
  <si>
    <t>Gesamtpreis</t>
  </si>
  <si>
    <t>Anzugeben sind Netto-Preise inkl. An-/Abfahrt, Maschinen und Material auf Grundlage der bei Angebotsabgabe gültigen Gesetzeslage.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</si>
</sst>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0.00\ &quot;€&quot;"/>
    <numFmt numFmtId="165" formatCode="#,##0.00_ ;\-#,##0.00\ "/>
    <numFmt numFmtId="166" formatCode="&quot;0&quot;General"/>
    <numFmt numFmtId="167" formatCode="&quot;00&quot;General"/>
  </numFmts>
  <fonts count="15" x14ac:knownFonts="1">
    <font>
      <sz val="11"/>
      <color theme="1"/>
      <name val="Aptos Narrow"/>
      <family val="2"/>
      <scheme val="minor"/>
    </font>
    <font>
      <sz val="11"/>
      <color theme="1"/>
      <name val="Aptos Narrow"/>
      <family val="2"/>
      <scheme val="minor"/>
    </font>
    <font>
      <sz val="11"/>
      <color theme="1"/>
      <name val="Arial"/>
      <family val="2"/>
    </font>
    <font>
      <b/>
      <sz val="11"/>
      <color theme="1"/>
      <name val="Arial"/>
      <family val="2"/>
    </font>
    <font>
      <b/>
      <sz val="10"/>
      <name val="Arial"/>
      <family val="2"/>
    </font>
    <font>
      <sz val="10"/>
      <name val="Arial"/>
      <family val="2"/>
    </font>
    <font>
      <b/>
      <sz val="16"/>
      <color theme="1"/>
      <name val="Arial"/>
      <family val="2"/>
    </font>
    <font>
      <sz val="10"/>
      <color theme="1"/>
      <name val="Arial"/>
      <family val="2"/>
    </font>
    <font>
      <sz val="12"/>
      <color theme="1"/>
      <name val="Arial"/>
      <family val="2"/>
    </font>
    <font>
      <b/>
      <sz val="12"/>
      <color theme="1"/>
      <name val="Arial"/>
      <family val="2"/>
    </font>
    <font>
      <b/>
      <u/>
      <sz val="11"/>
      <color theme="1"/>
      <name val="Arial"/>
      <family val="2"/>
    </font>
    <font>
      <sz val="10"/>
      <color theme="1"/>
      <name val="Aptos Narrow"/>
      <family val="2"/>
      <scheme val="minor"/>
    </font>
    <font>
      <sz val="9"/>
      <color theme="1"/>
      <name val="Arial"/>
      <family val="2"/>
    </font>
    <font>
      <sz val="11"/>
      <name val="Arial"/>
      <family val="2"/>
    </font>
    <font>
      <b/>
      <sz val="14"/>
      <color theme="1"/>
      <name val="Arial"/>
      <family val="2"/>
    </font>
  </fonts>
  <fills count="8">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0" tint="-0.249977111117893"/>
        <bgColor indexed="64"/>
      </patternFill>
    </fill>
    <fill>
      <patternFill patternType="solid">
        <fgColor rgb="FF92D050"/>
        <bgColor indexed="64"/>
      </patternFill>
    </fill>
    <fill>
      <patternFill patternType="solid">
        <fgColor theme="4"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8">
    <xf numFmtId="0" fontId="0" fillId="0" borderId="0" xfId="0"/>
    <xf numFmtId="0" fontId="2" fillId="5" borderId="1" xfId="0" applyFont="1" applyFill="1" applyBorder="1" applyProtection="1">
      <protection locked="0"/>
    </xf>
    <xf numFmtId="0" fontId="2" fillId="0" borderId="0" xfId="0" applyFont="1" applyProtection="1"/>
    <xf numFmtId="0" fontId="0" fillId="0" borderId="0" xfId="0" applyProtection="1"/>
    <xf numFmtId="0" fontId="2" fillId="0" borderId="0" xfId="0" applyFont="1" applyAlignment="1" applyProtection="1">
      <alignment wrapText="1"/>
    </xf>
    <xf numFmtId="2" fontId="2" fillId="0" borderId="0" xfId="0" applyNumberFormat="1" applyFont="1" applyAlignment="1" applyProtection="1">
      <alignment wrapText="1"/>
    </xf>
    <xf numFmtId="0" fontId="4" fillId="0" borderId="0" xfId="0" applyFont="1" applyBorder="1" applyProtection="1"/>
    <xf numFmtId="0" fontId="4" fillId="0" borderId="0" xfId="0" applyFont="1" applyBorder="1" applyAlignment="1" applyProtection="1">
      <alignment wrapText="1"/>
    </xf>
    <xf numFmtId="2" fontId="4" fillId="0" borderId="0" xfId="0" applyNumberFormat="1" applyFont="1" applyBorder="1" applyAlignment="1" applyProtection="1">
      <alignment wrapText="1"/>
    </xf>
    <xf numFmtId="0" fontId="0" fillId="0" borderId="0" xfId="0" applyBorder="1" applyProtection="1"/>
    <xf numFmtId="0" fontId="3" fillId="0" borderId="1" xfId="0" applyFont="1" applyBorder="1" applyAlignment="1" applyProtection="1">
      <alignment wrapText="1"/>
    </xf>
    <xf numFmtId="2" fontId="4" fillId="0" borderId="1" xfId="0" applyNumberFormat="1" applyFont="1" applyBorder="1" applyAlignment="1" applyProtection="1">
      <alignment wrapText="1"/>
    </xf>
    <xf numFmtId="0" fontId="0" fillId="0" borderId="0" xfId="0" applyAlignment="1" applyProtection="1">
      <alignment wrapText="1"/>
    </xf>
    <xf numFmtId="0" fontId="2" fillId="0" borderId="2" xfId="0" applyFont="1" applyBorder="1" applyAlignment="1" applyProtection="1">
      <alignment vertical="top"/>
    </xf>
    <xf numFmtId="166" fontId="2" fillId="0" borderId="2" xfId="0" applyNumberFormat="1" applyFont="1" applyBorder="1" applyAlignment="1" applyProtection="1">
      <alignment vertical="top"/>
    </xf>
    <xf numFmtId="4" fontId="2" fillId="0" borderId="1" xfId="0" applyNumberFormat="1" applyFont="1" applyBorder="1" applyAlignment="1" applyProtection="1">
      <alignment vertical="top"/>
    </xf>
    <xf numFmtId="164" fontId="2" fillId="0" borderId="1" xfId="0" applyNumberFormat="1" applyFont="1" applyFill="1" applyBorder="1" applyAlignment="1" applyProtection="1">
      <alignment vertical="top"/>
    </xf>
    <xf numFmtId="0" fontId="2" fillId="0" borderId="2" xfId="0" applyFont="1" applyBorder="1" applyAlignment="1" applyProtection="1">
      <alignment vertical="top" wrapText="1"/>
    </xf>
    <xf numFmtId="44" fontId="13" fillId="0" borderId="1" xfId="1" applyFont="1" applyFill="1" applyBorder="1" applyAlignment="1" applyProtection="1">
      <alignment vertical="top" wrapText="1"/>
    </xf>
    <xf numFmtId="164" fontId="13" fillId="0" borderId="1" xfId="1" applyNumberFormat="1" applyFont="1" applyFill="1" applyBorder="1" applyAlignment="1" applyProtection="1">
      <alignment vertical="top" wrapText="1"/>
    </xf>
    <xf numFmtId="0" fontId="2" fillId="0" borderId="2" xfId="0" applyFont="1" applyFill="1" applyBorder="1" applyAlignment="1" applyProtection="1">
      <alignment vertical="top"/>
    </xf>
    <xf numFmtId="167" fontId="2" fillId="0" borderId="2" xfId="0" applyNumberFormat="1" applyFont="1" applyBorder="1" applyAlignment="1" applyProtection="1">
      <alignment vertical="top"/>
    </xf>
    <xf numFmtId="164" fontId="2" fillId="0" borderId="2" xfId="0" applyNumberFormat="1" applyFont="1" applyBorder="1" applyAlignment="1" applyProtection="1">
      <alignment vertical="top"/>
    </xf>
    <xf numFmtId="0" fontId="13" fillId="0" borderId="2" xfId="0" applyFont="1" applyFill="1" applyBorder="1" applyAlignment="1" applyProtection="1">
      <alignment vertical="top" wrapText="1"/>
    </xf>
    <xf numFmtId="44" fontId="13" fillId="0" borderId="2" xfId="1" applyFont="1" applyFill="1" applyBorder="1" applyAlignment="1" applyProtection="1">
      <alignment vertical="top" wrapText="1"/>
    </xf>
    <xf numFmtId="0" fontId="0" fillId="0" borderId="0" xfId="0" applyAlignment="1" applyProtection="1">
      <alignment vertical="top"/>
    </xf>
    <xf numFmtId="0" fontId="2" fillId="0" borderId="2" xfId="0" applyFont="1" applyFill="1" applyBorder="1" applyAlignment="1" applyProtection="1">
      <alignment vertical="top" wrapText="1"/>
    </xf>
    <xf numFmtId="4" fontId="2" fillId="0" borderId="1" xfId="0" applyNumberFormat="1" applyFont="1" applyFill="1" applyBorder="1" applyAlignment="1" applyProtection="1">
      <alignment vertical="top"/>
    </xf>
    <xf numFmtId="0" fontId="13" fillId="0" borderId="1" xfId="0" applyFont="1" applyFill="1" applyBorder="1" applyAlignment="1" applyProtection="1">
      <alignment vertical="top" wrapText="1"/>
    </xf>
    <xf numFmtId="0" fontId="2" fillId="0" borderId="1" xfId="0" applyFont="1" applyFill="1" applyBorder="1" applyAlignment="1" applyProtection="1">
      <alignment vertical="top"/>
    </xf>
    <xf numFmtId="0" fontId="2" fillId="0" borderId="1" xfId="0" applyFont="1" applyBorder="1" applyAlignment="1" applyProtection="1">
      <alignment vertical="top" wrapText="1"/>
    </xf>
    <xf numFmtId="0" fontId="2" fillId="0" borderId="1" xfId="0" applyFont="1" applyBorder="1" applyAlignment="1" applyProtection="1">
      <alignment vertical="top"/>
    </xf>
    <xf numFmtId="0" fontId="2" fillId="0" borderId="0" xfId="0" applyFont="1" applyFill="1" applyAlignment="1" applyProtection="1">
      <alignment vertical="top" wrapText="1"/>
    </xf>
    <xf numFmtId="0" fontId="5" fillId="6" borderId="2" xfId="0" applyFont="1" applyFill="1" applyBorder="1" applyAlignment="1" applyProtection="1">
      <alignment vertical="top" wrapText="1"/>
    </xf>
    <xf numFmtId="166" fontId="2" fillId="6" borderId="2" xfId="0" applyNumberFormat="1" applyFont="1" applyFill="1" applyBorder="1" applyAlignment="1" applyProtection="1">
      <alignment vertical="top"/>
    </xf>
    <xf numFmtId="4" fontId="2" fillId="6" borderId="1" xfId="0" applyNumberFormat="1" applyFont="1" applyFill="1" applyBorder="1" applyAlignment="1" applyProtection="1">
      <alignment vertical="top"/>
    </xf>
    <xf numFmtId="164" fontId="2" fillId="6" borderId="1" xfId="0" applyNumberFormat="1" applyFont="1" applyFill="1" applyBorder="1" applyAlignment="1" applyProtection="1">
      <alignment vertical="top"/>
    </xf>
    <xf numFmtId="0" fontId="2" fillId="6" borderId="1" xfId="0" applyFont="1" applyFill="1" applyBorder="1" applyAlignment="1" applyProtection="1">
      <alignment vertical="top" wrapText="1"/>
    </xf>
    <xf numFmtId="44" fontId="13" fillId="6" borderId="1" xfId="1" applyFont="1" applyFill="1" applyBorder="1" applyAlignment="1" applyProtection="1">
      <alignment vertical="top" wrapText="1"/>
    </xf>
    <xf numFmtId="164" fontId="5" fillId="6" borderId="1" xfId="1" applyNumberFormat="1" applyFont="1" applyFill="1" applyBorder="1" applyAlignment="1" applyProtection="1">
      <alignment vertical="top" wrapText="1"/>
    </xf>
    <xf numFmtId="164" fontId="13" fillId="6" borderId="1" xfId="1" applyNumberFormat="1" applyFont="1" applyFill="1" applyBorder="1" applyAlignment="1" applyProtection="1">
      <alignment vertical="top" wrapText="1"/>
    </xf>
    <xf numFmtId="0" fontId="2" fillId="0" borderId="1" xfId="0" applyFont="1" applyFill="1" applyBorder="1" applyAlignment="1" applyProtection="1">
      <alignment vertical="top" wrapText="1"/>
    </xf>
    <xf numFmtId="164" fontId="7" fillId="0" borderId="2" xfId="0" applyNumberFormat="1" applyFont="1" applyBorder="1" applyAlignment="1" applyProtection="1">
      <alignment vertical="top"/>
    </xf>
    <xf numFmtId="164" fontId="7" fillId="0" borderId="1" xfId="0" applyNumberFormat="1" applyFont="1" applyFill="1" applyBorder="1" applyAlignment="1" applyProtection="1">
      <alignment vertical="top"/>
    </xf>
    <xf numFmtId="44" fontId="13" fillId="0" borderId="1" xfId="1" applyFont="1" applyBorder="1" applyAlignment="1" applyProtection="1">
      <alignment vertical="top" wrapText="1"/>
    </xf>
    <xf numFmtId="0" fontId="11" fillId="0" borderId="0" xfId="0" applyFont="1" applyAlignment="1" applyProtection="1">
      <alignment vertical="top"/>
    </xf>
    <xf numFmtId="164" fontId="2" fillId="0" borderId="1" xfId="0" applyNumberFormat="1" applyFont="1" applyFill="1" applyBorder="1" applyAlignment="1" applyProtection="1">
      <alignment vertical="top" wrapText="1"/>
    </xf>
    <xf numFmtId="0" fontId="3" fillId="0" borderId="1" xfId="0" applyFont="1" applyBorder="1" applyAlignment="1" applyProtection="1">
      <alignment vertical="top"/>
    </xf>
    <xf numFmtId="4" fontId="3" fillId="0" borderId="1" xfId="0" applyNumberFormat="1" applyFont="1" applyBorder="1" applyAlignment="1" applyProtection="1">
      <alignment vertical="top"/>
    </xf>
    <xf numFmtId="0" fontId="3" fillId="0" borderId="1" xfId="0" applyFont="1" applyBorder="1" applyAlignment="1" applyProtection="1">
      <alignment vertical="top" wrapText="1"/>
    </xf>
    <xf numFmtId="164" fontId="3" fillId="0" borderId="1" xfId="0" applyNumberFormat="1" applyFont="1" applyBorder="1" applyAlignment="1" applyProtection="1">
      <alignment vertical="top" wrapText="1"/>
    </xf>
    <xf numFmtId="0" fontId="3" fillId="0" borderId="0" xfId="0" applyFont="1" applyBorder="1" applyProtection="1"/>
    <xf numFmtId="4" fontId="3" fillId="0" borderId="0" xfId="0" applyNumberFormat="1" applyFont="1" applyBorder="1" applyProtection="1"/>
    <xf numFmtId="0" fontId="3" fillId="0" borderId="0" xfId="0" applyFont="1" applyBorder="1" applyAlignment="1" applyProtection="1">
      <alignment wrapText="1"/>
    </xf>
    <xf numFmtId="165" fontId="3" fillId="0" borderId="0" xfId="0" applyNumberFormat="1" applyFont="1" applyBorder="1" applyAlignment="1" applyProtection="1">
      <alignment wrapText="1"/>
    </xf>
    <xf numFmtId="0" fontId="2" fillId="0" borderId="1" xfId="0" applyFont="1" applyBorder="1" applyAlignment="1" applyProtection="1">
      <alignment wrapText="1"/>
    </xf>
    <xf numFmtId="0" fontId="4" fillId="0" borderId="0" xfId="0" applyFont="1" applyAlignment="1" applyProtection="1">
      <alignment wrapText="1"/>
    </xf>
    <xf numFmtId="0" fontId="4" fillId="0" borderId="0" xfId="0" applyFont="1" applyProtection="1"/>
    <xf numFmtId="9" fontId="3" fillId="0" borderId="1" xfId="0" applyNumberFormat="1" applyFont="1" applyBorder="1" applyAlignment="1" applyProtection="1">
      <alignment horizontal="center"/>
    </xf>
    <xf numFmtId="0" fontId="3" fillId="0" borderId="0" xfId="0" applyFont="1" applyProtection="1"/>
    <xf numFmtId="0" fontId="3" fillId="0" borderId="0" xfId="0" applyFont="1" applyAlignment="1" applyProtection="1">
      <alignment wrapText="1"/>
    </xf>
    <xf numFmtId="0" fontId="2" fillId="0" borderId="1" xfId="0" applyFont="1" applyBorder="1" applyProtection="1"/>
    <xf numFmtId="0" fontId="3" fillId="0" borderId="1" xfId="0" applyFont="1" applyBorder="1" applyProtection="1"/>
    <xf numFmtId="0" fontId="3" fillId="3" borderId="1" xfId="0" applyFont="1" applyFill="1" applyBorder="1" applyAlignment="1" applyProtection="1">
      <alignment horizontal="center"/>
    </xf>
    <xf numFmtId="164" fontId="2" fillId="0" borderId="1" xfId="0" applyNumberFormat="1" applyFont="1" applyBorder="1" applyProtection="1"/>
    <xf numFmtId="164" fontId="2" fillId="0" borderId="1" xfId="0" applyNumberFormat="1" applyFont="1" applyBorder="1" applyAlignment="1" applyProtection="1">
      <alignment wrapText="1"/>
    </xf>
    <xf numFmtId="164" fontId="14" fillId="3" borderId="1" xfId="0" applyNumberFormat="1" applyFont="1" applyFill="1" applyBorder="1" applyProtection="1"/>
    <xf numFmtId="3" fontId="0" fillId="0" borderId="0" xfId="0" applyNumberFormat="1" applyProtection="1"/>
    <xf numFmtId="9" fontId="2" fillId="0" borderId="1" xfId="0" applyNumberFormat="1" applyFont="1" applyBorder="1" applyProtection="1"/>
    <xf numFmtId="9" fontId="2" fillId="0" borderId="1" xfId="0" applyNumberFormat="1" applyFont="1" applyBorder="1" applyAlignment="1" applyProtection="1">
      <alignment wrapText="1"/>
    </xf>
    <xf numFmtId="9" fontId="2" fillId="3" borderId="1" xfId="0" applyNumberFormat="1" applyFont="1" applyFill="1" applyBorder="1" applyProtection="1"/>
    <xf numFmtId="4" fontId="2" fillId="2" borderId="3" xfId="0" applyNumberFormat="1" applyFont="1" applyFill="1" applyBorder="1" applyAlignment="1" applyProtection="1">
      <alignment horizontal="left" vertical="top" wrapText="1"/>
    </xf>
    <xf numFmtId="0" fontId="2" fillId="0" borderId="1" xfId="0" applyFont="1" applyBorder="1" applyAlignment="1" applyProtection="1">
      <alignment horizontal="left" vertical="center"/>
    </xf>
    <xf numFmtId="164" fontId="2" fillId="5" borderId="1" xfId="0" applyNumberFormat="1" applyFont="1" applyFill="1" applyBorder="1" applyAlignment="1" applyProtection="1">
      <alignment vertical="top"/>
      <protection locked="0"/>
    </xf>
    <xf numFmtId="0" fontId="8" fillId="4" borderId="0" xfId="0" applyFont="1" applyFill="1" applyAlignment="1" applyProtection="1">
      <alignment horizontal="center" vertical="center" wrapText="1"/>
    </xf>
    <xf numFmtId="0" fontId="2" fillId="7" borderId="3" xfId="0" applyFont="1" applyFill="1" applyBorder="1" applyAlignment="1" applyProtection="1">
      <alignment horizontal="left" vertical="center" wrapText="1"/>
    </xf>
    <xf numFmtId="0" fontId="2" fillId="7" borderId="5" xfId="0" applyFont="1" applyFill="1" applyBorder="1" applyAlignment="1" applyProtection="1">
      <alignment horizontal="left" vertical="center" wrapText="1"/>
    </xf>
    <xf numFmtId="0" fontId="2" fillId="7" borderId="6" xfId="0" applyFont="1" applyFill="1" applyBorder="1" applyAlignment="1" applyProtection="1">
      <alignment horizontal="left" vertical="center" wrapText="1"/>
    </xf>
    <xf numFmtId="0" fontId="6" fillId="4" borderId="0" xfId="0" applyFont="1" applyFill="1" applyAlignment="1" applyProtection="1">
      <alignment horizontal="center" vertical="center" wrapText="1"/>
    </xf>
    <xf numFmtId="0" fontId="2" fillId="4" borderId="0" xfId="0" applyFont="1" applyFill="1" applyAlignment="1" applyProtection="1">
      <alignment horizontal="left" vertical="top" wrapText="1"/>
    </xf>
    <xf numFmtId="0" fontId="2" fillId="5" borderId="0" xfId="0" applyFont="1" applyFill="1" applyAlignment="1" applyProtection="1">
      <alignment horizontal="center" vertical="center" wrapText="1"/>
      <protection locked="0"/>
    </xf>
    <xf numFmtId="0" fontId="7" fillId="3" borderId="0" xfId="0" applyFont="1" applyFill="1" applyAlignment="1" applyProtection="1">
      <alignment horizontal="center" vertical="center" wrapText="1"/>
    </xf>
    <xf numFmtId="4" fontId="2" fillId="2" borderId="5" xfId="0" applyNumberFormat="1" applyFont="1" applyFill="1" applyBorder="1" applyAlignment="1" applyProtection="1">
      <alignment horizontal="center" vertical="top" wrapText="1"/>
    </xf>
    <xf numFmtId="4" fontId="2" fillId="2" borderId="6" xfId="0" applyNumberFormat="1" applyFont="1" applyFill="1" applyBorder="1" applyAlignment="1" applyProtection="1">
      <alignment horizontal="center" vertical="top" wrapText="1"/>
    </xf>
    <xf numFmtId="0" fontId="10" fillId="3" borderId="4" xfId="0" applyFont="1" applyFill="1" applyBorder="1" applyAlignment="1" applyProtection="1">
      <alignment horizontal="center" vertical="top" wrapText="1"/>
    </xf>
    <xf numFmtId="0" fontId="2" fillId="5" borderId="3" xfId="0" applyFont="1" applyFill="1" applyBorder="1" applyAlignment="1" applyProtection="1">
      <alignment horizontal="left"/>
      <protection locked="0"/>
    </xf>
    <xf numFmtId="0" fontId="2" fillId="5" borderId="5" xfId="0" applyFont="1" applyFill="1" applyBorder="1" applyAlignment="1" applyProtection="1">
      <alignment horizontal="left"/>
      <protection locked="0"/>
    </xf>
    <xf numFmtId="0" fontId="2" fillId="5" borderId="6" xfId="0" applyFont="1" applyFill="1" applyBorder="1" applyAlignment="1" applyProtection="1">
      <alignment horizontal="left"/>
      <protection locked="0"/>
    </xf>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325CD-8D64-4447-8255-EC326C2BA6F8}">
  <sheetPr>
    <pageSetUpPr fitToPage="1"/>
  </sheetPr>
  <dimension ref="A1:J78"/>
  <sheetViews>
    <sheetView tabSelected="1" topLeftCell="A4" zoomScale="80" zoomScaleNormal="80" workbookViewId="0">
      <selection activeCell="A4" sqref="A4:G4"/>
    </sheetView>
  </sheetViews>
  <sheetFormatPr baseColWidth="10" defaultColWidth="11.44140625" defaultRowHeight="15.05" x14ac:dyDescent="0.3"/>
  <cols>
    <col min="1" max="1" width="77.6640625" style="3" customWidth="1"/>
    <col min="2" max="2" width="14.109375" style="3" customWidth="1"/>
    <col min="3" max="3" width="15.33203125" style="3" bestFit="1" customWidth="1"/>
    <col min="4" max="4" width="15.6640625" style="3" customWidth="1"/>
    <col min="5" max="5" width="24" style="12" customWidth="1"/>
    <col min="6" max="6" width="23.88671875" style="3" customWidth="1"/>
    <col min="7" max="7" width="16.6640625" style="3" customWidth="1"/>
    <col min="8" max="8" width="15.5546875" style="3" customWidth="1"/>
    <col min="9" max="9" width="15" style="3" customWidth="1"/>
    <col min="10" max="16384" width="11.44140625" style="3"/>
  </cols>
  <sheetData>
    <row r="1" spans="1:10" ht="20.3" x14ac:dyDescent="0.3">
      <c r="A1" s="78" t="s">
        <v>9</v>
      </c>
      <c r="B1" s="78"/>
      <c r="C1" s="78"/>
      <c r="D1" s="78"/>
      <c r="E1" s="78"/>
      <c r="F1" s="78"/>
      <c r="G1" s="78"/>
      <c r="H1" s="78"/>
      <c r="I1" s="78"/>
      <c r="J1" s="2"/>
    </row>
    <row r="2" spans="1:10" x14ac:dyDescent="0.3">
      <c r="A2" s="79" t="s">
        <v>11</v>
      </c>
      <c r="B2" s="79"/>
      <c r="C2" s="79"/>
      <c r="D2" s="79"/>
      <c r="E2" s="79"/>
      <c r="F2" s="79"/>
      <c r="G2" s="79"/>
      <c r="H2" s="79"/>
      <c r="I2" s="79"/>
      <c r="J2" s="2"/>
    </row>
    <row r="3" spans="1:10" x14ac:dyDescent="0.3">
      <c r="A3" s="79" t="s">
        <v>7</v>
      </c>
      <c r="B3" s="79"/>
      <c r="C3" s="79"/>
      <c r="D3" s="79"/>
      <c r="E3" s="79"/>
      <c r="F3" s="79"/>
      <c r="G3" s="79"/>
      <c r="H3" s="79"/>
      <c r="I3" s="79"/>
      <c r="J3" s="2"/>
    </row>
    <row r="4" spans="1:10" ht="36.85" customHeight="1" x14ac:dyDescent="0.3">
      <c r="A4" s="80"/>
      <c r="B4" s="80"/>
      <c r="C4" s="80"/>
      <c r="D4" s="80"/>
      <c r="E4" s="80"/>
      <c r="F4" s="80"/>
      <c r="G4" s="80"/>
      <c r="H4" s="81" t="s">
        <v>8</v>
      </c>
      <c r="I4" s="81"/>
      <c r="J4" s="2"/>
    </row>
    <row r="5" spans="1:10" ht="55" customHeight="1" x14ac:dyDescent="0.3">
      <c r="A5" s="74" t="s">
        <v>10</v>
      </c>
      <c r="B5" s="74"/>
      <c r="C5" s="74"/>
      <c r="D5" s="74"/>
      <c r="E5" s="74"/>
      <c r="F5" s="74"/>
      <c r="G5" s="74"/>
      <c r="H5" s="74"/>
      <c r="I5" s="74"/>
      <c r="J5" s="2"/>
    </row>
    <row r="6" spans="1:10" x14ac:dyDescent="0.3">
      <c r="A6" s="2"/>
      <c r="B6" s="2"/>
      <c r="C6" s="2"/>
      <c r="D6" s="2"/>
      <c r="E6" s="4"/>
      <c r="F6" s="5"/>
      <c r="G6" s="5"/>
      <c r="H6" s="2"/>
      <c r="I6" s="2"/>
      <c r="J6" s="2"/>
    </row>
    <row r="7" spans="1:10" s="9" customFormat="1" x14ac:dyDescent="0.3">
      <c r="A7" s="6"/>
      <c r="B7" s="6"/>
      <c r="C7" s="6"/>
      <c r="D7" s="6"/>
      <c r="E7" s="7"/>
      <c r="F7" s="8"/>
      <c r="G7" s="8"/>
    </row>
    <row r="8" spans="1:10" s="12" customFormat="1" ht="72.650000000000006" x14ac:dyDescent="0.3">
      <c r="A8" s="10" t="s">
        <v>5</v>
      </c>
      <c r="B8" s="10" t="s">
        <v>75</v>
      </c>
      <c r="C8" s="10" t="s">
        <v>23</v>
      </c>
      <c r="D8" s="10" t="s">
        <v>67</v>
      </c>
      <c r="E8" s="10" t="s">
        <v>78</v>
      </c>
      <c r="F8" s="10" t="s">
        <v>68</v>
      </c>
      <c r="G8" s="11" t="s">
        <v>6</v>
      </c>
      <c r="H8" s="11" t="s">
        <v>79</v>
      </c>
      <c r="I8" s="11" t="s">
        <v>18</v>
      </c>
    </row>
    <row r="9" spans="1:10" x14ac:dyDescent="0.3">
      <c r="A9" s="13" t="s">
        <v>58</v>
      </c>
      <c r="B9" s="14">
        <v>40</v>
      </c>
      <c r="C9" s="15">
        <v>130</v>
      </c>
      <c r="D9" s="73"/>
      <c r="E9" s="16">
        <f t="shared" ref="E9:E50" si="0">C9*D9</f>
        <v>0</v>
      </c>
      <c r="F9" s="17"/>
      <c r="G9" s="18" t="s">
        <v>16</v>
      </c>
      <c r="H9" s="19">
        <f>I9/2</f>
        <v>0</v>
      </c>
      <c r="I9" s="19">
        <f t="shared" ref="I9:I47" si="1">E9*2*2</f>
        <v>0</v>
      </c>
    </row>
    <row r="10" spans="1:10" x14ac:dyDescent="0.3">
      <c r="A10" s="20" t="s">
        <v>57</v>
      </c>
      <c r="B10" s="21">
        <v>2</v>
      </c>
      <c r="C10" s="15">
        <v>280</v>
      </c>
      <c r="D10" s="22">
        <f t="shared" ref="D10:D42" si="2">$D$9</f>
        <v>0</v>
      </c>
      <c r="E10" s="16">
        <f t="shared" si="0"/>
        <v>0</v>
      </c>
      <c r="F10" s="17"/>
      <c r="G10" s="18" t="s">
        <v>16</v>
      </c>
      <c r="H10" s="19">
        <f t="shared" ref="H10:H49" si="3">I10/2</f>
        <v>0</v>
      </c>
      <c r="I10" s="19">
        <f t="shared" si="1"/>
        <v>0</v>
      </c>
    </row>
    <row r="11" spans="1:10" x14ac:dyDescent="0.3">
      <c r="A11" s="20" t="s">
        <v>60</v>
      </c>
      <c r="B11" s="21">
        <v>2</v>
      </c>
      <c r="C11" s="15">
        <v>2</v>
      </c>
      <c r="D11" s="22">
        <f t="shared" si="2"/>
        <v>0</v>
      </c>
      <c r="E11" s="16">
        <f t="shared" si="0"/>
        <v>0</v>
      </c>
      <c r="F11" s="17"/>
      <c r="G11" s="18" t="s">
        <v>16</v>
      </c>
      <c r="H11" s="19">
        <f t="shared" si="3"/>
        <v>0</v>
      </c>
      <c r="I11" s="19">
        <f t="shared" si="1"/>
        <v>0</v>
      </c>
    </row>
    <row r="12" spans="1:10" x14ac:dyDescent="0.3">
      <c r="A12" s="20" t="s">
        <v>61</v>
      </c>
      <c r="B12" s="21">
        <v>2</v>
      </c>
      <c r="C12" s="15">
        <v>3</v>
      </c>
      <c r="D12" s="22">
        <f t="shared" si="2"/>
        <v>0</v>
      </c>
      <c r="E12" s="16">
        <f t="shared" si="0"/>
        <v>0</v>
      </c>
      <c r="F12" s="17"/>
      <c r="G12" s="18" t="s">
        <v>16</v>
      </c>
      <c r="H12" s="19">
        <f t="shared" si="3"/>
        <v>0</v>
      </c>
      <c r="I12" s="19">
        <f t="shared" si="1"/>
        <v>0</v>
      </c>
    </row>
    <row r="13" spans="1:10" ht="15.05" customHeight="1" x14ac:dyDescent="0.3">
      <c r="A13" s="20" t="s">
        <v>56</v>
      </c>
      <c r="B13" s="14">
        <v>27</v>
      </c>
      <c r="C13" s="15">
        <v>303</v>
      </c>
      <c r="D13" s="22">
        <f t="shared" si="2"/>
        <v>0</v>
      </c>
      <c r="E13" s="16">
        <f t="shared" si="0"/>
        <v>0</v>
      </c>
      <c r="F13" s="17"/>
      <c r="G13" s="18" t="s">
        <v>16</v>
      </c>
      <c r="H13" s="19">
        <f t="shared" si="3"/>
        <v>0</v>
      </c>
      <c r="I13" s="19">
        <f t="shared" si="1"/>
        <v>0</v>
      </c>
    </row>
    <row r="14" spans="1:10" ht="15.05" customHeight="1" x14ac:dyDescent="0.3">
      <c r="A14" s="20" t="s">
        <v>55</v>
      </c>
      <c r="B14" s="21">
        <v>3</v>
      </c>
      <c r="C14" s="15">
        <v>394</v>
      </c>
      <c r="D14" s="22">
        <f t="shared" si="2"/>
        <v>0</v>
      </c>
      <c r="E14" s="16">
        <f t="shared" si="0"/>
        <v>0</v>
      </c>
      <c r="F14" s="23" t="s">
        <v>70</v>
      </c>
      <c r="G14" s="24" t="s">
        <v>17</v>
      </c>
      <c r="H14" s="19">
        <f t="shared" si="3"/>
        <v>0</v>
      </c>
      <c r="I14" s="19">
        <f>E14*2</f>
        <v>0</v>
      </c>
    </row>
    <row r="15" spans="1:10" s="25" customFormat="1" ht="31.95" customHeight="1" x14ac:dyDescent="0.3">
      <c r="A15" s="20" t="s">
        <v>72</v>
      </c>
      <c r="B15" s="21">
        <v>3</v>
      </c>
      <c r="C15" s="15">
        <v>56</v>
      </c>
      <c r="D15" s="22">
        <f t="shared" si="2"/>
        <v>0</v>
      </c>
      <c r="E15" s="16">
        <f t="shared" si="0"/>
        <v>0</v>
      </c>
      <c r="F15" s="23" t="s">
        <v>71</v>
      </c>
      <c r="G15" s="24" t="s">
        <v>17</v>
      </c>
      <c r="H15" s="19">
        <f t="shared" si="3"/>
        <v>0</v>
      </c>
      <c r="I15" s="19">
        <f>E15*2</f>
        <v>0</v>
      </c>
    </row>
    <row r="16" spans="1:10" x14ac:dyDescent="0.3">
      <c r="A16" s="20" t="s">
        <v>54</v>
      </c>
      <c r="B16" s="21">
        <v>9</v>
      </c>
      <c r="C16" s="15">
        <v>108</v>
      </c>
      <c r="D16" s="22">
        <f t="shared" si="2"/>
        <v>0</v>
      </c>
      <c r="E16" s="16">
        <f t="shared" si="0"/>
        <v>0</v>
      </c>
      <c r="F16" s="17"/>
      <c r="G16" s="24" t="s">
        <v>16</v>
      </c>
      <c r="H16" s="19">
        <f t="shared" si="3"/>
        <v>0</v>
      </c>
      <c r="I16" s="19">
        <f t="shared" si="1"/>
        <v>0</v>
      </c>
    </row>
    <row r="17" spans="1:9" x14ac:dyDescent="0.3">
      <c r="A17" s="20" t="s">
        <v>62</v>
      </c>
      <c r="B17" s="14">
        <v>68</v>
      </c>
      <c r="C17" s="15">
        <v>120</v>
      </c>
      <c r="D17" s="22">
        <f t="shared" si="2"/>
        <v>0</v>
      </c>
      <c r="E17" s="16">
        <f t="shared" si="0"/>
        <v>0</v>
      </c>
      <c r="F17" s="17"/>
      <c r="G17" s="24" t="s">
        <v>16</v>
      </c>
      <c r="H17" s="19">
        <f t="shared" si="3"/>
        <v>0</v>
      </c>
      <c r="I17" s="19">
        <f t="shared" si="1"/>
        <v>0</v>
      </c>
    </row>
    <row r="18" spans="1:9" x14ac:dyDescent="0.3">
      <c r="A18" s="20" t="s">
        <v>53</v>
      </c>
      <c r="B18" s="14">
        <v>14</v>
      </c>
      <c r="C18" s="15">
        <v>56</v>
      </c>
      <c r="D18" s="22">
        <f t="shared" si="2"/>
        <v>0</v>
      </c>
      <c r="E18" s="16">
        <f t="shared" si="0"/>
        <v>0</v>
      </c>
      <c r="F18" s="26"/>
      <c r="G18" s="24" t="s">
        <v>16</v>
      </c>
      <c r="H18" s="19">
        <f t="shared" si="3"/>
        <v>0</v>
      </c>
      <c r="I18" s="19">
        <f t="shared" si="1"/>
        <v>0</v>
      </c>
    </row>
    <row r="19" spans="1:9" ht="28.8" x14ac:dyDescent="0.3">
      <c r="A19" s="20" t="s">
        <v>52</v>
      </c>
      <c r="B19" s="14">
        <v>31</v>
      </c>
      <c r="C19" s="15">
        <v>141</v>
      </c>
      <c r="D19" s="22">
        <f t="shared" si="2"/>
        <v>0</v>
      </c>
      <c r="E19" s="16">
        <f t="shared" si="0"/>
        <v>0</v>
      </c>
      <c r="F19" s="23" t="s">
        <v>15</v>
      </c>
      <c r="G19" s="24" t="s">
        <v>17</v>
      </c>
      <c r="H19" s="19">
        <f t="shared" si="3"/>
        <v>0</v>
      </c>
      <c r="I19" s="19">
        <f>E19*2</f>
        <v>0</v>
      </c>
    </row>
    <row r="20" spans="1:9" x14ac:dyDescent="0.3">
      <c r="A20" s="20" t="s">
        <v>63</v>
      </c>
      <c r="B20" s="14">
        <v>74</v>
      </c>
      <c r="C20" s="27">
        <v>358</v>
      </c>
      <c r="D20" s="22">
        <f t="shared" si="2"/>
        <v>0</v>
      </c>
      <c r="E20" s="16">
        <f t="shared" si="0"/>
        <v>0</v>
      </c>
      <c r="F20" s="17"/>
      <c r="G20" s="24" t="s">
        <v>16</v>
      </c>
      <c r="H20" s="19">
        <f t="shared" si="3"/>
        <v>0</v>
      </c>
      <c r="I20" s="19">
        <f t="shared" si="1"/>
        <v>0</v>
      </c>
    </row>
    <row r="21" spans="1:9" x14ac:dyDescent="0.3">
      <c r="A21" s="20" t="s">
        <v>51</v>
      </c>
      <c r="B21" s="14">
        <v>18</v>
      </c>
      <c r="C21" s="15">
        <v>172</v>
      </c>
      <c r="D21" s="22">
        <f t="shared" si="2"/>
        <v>0</v>
      </c>
      <c r="E21" s="16">
        <f t="shared" si="0"/>
        <v>0</v>
      </c>
      <c r="F21" s="17"/>
      <c r="G21" s="24" t="s">
        <v>16</v>
      </c>
      <c r="H21" s="19">
        <f t="shared" si="3"/>
        <v>0</v>
      </c>
      <c r="I21" s="19">
        <f t="shared" si="1"/>
        <v>0</v>
      </c>
    </row>
    <row r="22" spans="1:9" x14ac:dyDescent="0.3">
      <c r="A22" s="20" t="s">
        <v>50</v>
      </c>
      <c r="B22" s="14">
        <v>67</v>
      </c>
      <c r="C22" s="15">
        <v>141</v>
      </c>
      <c r="D22" s="22">
        <f t="shared" si="2"/>
        <v>0</v>
      </c>
      <c r="E22" s="16">
        <f t="shared" si="0"/>
        <v>0</v>
      </c>
      <c r="F22" s="17"/>
      <c r="G22" s="24" t="s">
        <v>16</v>
      </c>
      <c r="H22" s="19">
        <f t="shared" si="3"/>
        <v>0</v>
      </c>
      <c r="I22" s="19">
        <f t="shared" si="1"/>
        <v>0</v>
      </c>
    </row>
    <row r="23" spans="1:9" x14ac:dyDescent="0.3">
      <c r="A23" s="20" t="s">
        <v>49</v>
      </c>
      <c r="B23" s="21">
        <v>8</v>
      </c>
      <c r="C23" s="15">
        <v>64</v>
      </c>
      <c r="D23" s="22">
        <f t="shared" si="2"/>
        <v>0</v>
      </c>
      <c r="E23" s="16">
        <f t="shared" si="0"/>
        <v>0</v>
      </c>
      <c r="F23" s="17"/>
      <c r="G23" s="24" t="s">
        <v>16</v>
      </c>
      <c r="H23" s="19">
        <f t="shared" si="3"/>
        <v>0</v>
      </c>
      <c r="I23" s="19">
        <f t="shared" si="1"/>
        <v>0</v>
      </c>
    </row>
    <row r="24" spans="1:9" x14ac:dyDescent="0.3">
      <c r="A24" s="20" t="s">
        <v>48</v>
      </c>
      <c r="B24" s="14">
        <v>19</v>
      </c>
      <c r="C24" s="15">
        <v>141</v>
      </c>
      <c r="D24" s="22">
        <f t="shared" si="2"/>
        <v>0</v>
      </c>
      <c r="E24" s="16">
        <f t="shared" si="0"/>
        <v>0</v>
      </c>
      <c r="F24" s="17"/>
      <c r="G24" s="24" t="s">
        <v>16</v>
      </c>
      <c r="H24" s="19">
        <f t="shared" si="3"/>
        <v>0</v>
      </c>
      <c r="I24" s="19">
        <f t="shared" si="1"/>
        <v>0</v>
      </c>
    </row>
    <row r="25" spans="1:9" s="25" customFormat="1" ht="44.2" customHeight="1" x14ac:dyDescent="0.3">
      <c r="A25" s="20" t="s">
        <v>41</v>
      </c>
      <c r="B25" s="14">
        <v>52</v>
      </c>
      <c r="C25" s="27">
        <f>285</f>
        <v>285</v>
      </c>
      <c r="D25" s="22">
        <f t="shared" si="2"/>
        <v>0</v>
      </c>
      <c r="E25" s="16">
        <f t="shared" si="0"/>
        <v>0</v>
      </c>
      <c r="F25" s="23" t="s">
        <v>74</v>
      </c>
      <c r="G25" s="24" t="s">
        <v>16</v>
      </c>
      <c r="H25" s="19">
        <f t="shared" si="3"/>
        <v>0</v>
      </c>
      <c r="I25" s="19">
        <f t="shared" si="1"/>
        <v>0</v>
      </c>
    </row>
    <row r="26" spans="1:9" ht="28.8" x14ac:dyDescent="0.3">
      <c r="A26" s="20" t="s">
        <v>42</v>
      </c>
      <c r="B26" s="14">
        <v>52</v>
      </c>
      <c r="C26" s="27">
        <v>260</v>
      </c>
      <c r="D26" s="22">
        <f t="shared" si="2"/>
        <v>0</v>
      </c>
      <c r="E26" s="16">
        <f t="shared" si="0"/>
        <v>0</v>
      </c>
      <c r="F26" s="28" t="s">
        <v>22</v>
      </c>
      <c r="G26" s="24" t="s">
        <v>17</v>
      </c>
      <c r="H26" s="19">
        <f t="shared" si="3"/>
        <v>0</v>
      </c>
      <c r="I26" s="19">
        <f>E26*2</f>
        <v>0</v>
      </c>
    </row>
    <row r="27" spans="1:9" x14ac:dyDescent="0.3">
      <c r="A27" s="20" t="s">
        <v>77</v>
      </c>
      <c r="B27" s="14">
        <v>80</v>
      </c>
      <c r="C27" s="27">
        <v>41</v>
      </c>
      <c r="D27" s="22">
        <f t="shared" si="2"/>
        <v>0</v>
      </c>
      <c r="E27" s="16">
        <f t="shared" si="0"/>
        <v>0</v>
      </c>
      <c r="F27" s="28"/>
      <c r="G27" s="24" t="s">
        <v>16</v>
      </c>
      <c r="H27" s="19">
        <f t="shared" si="3"/>
        <v>0</v>
      </c>
      <c r="I27" s="19">
        <f>E27*2*2</f>
        <v>0</v>
      </c>
    </row>
    <row r="28" spans="1:9" x14ac:dyDescent="0.3">
      <c r="A28" s="29" t="s">
        <v>47</v>
      </c>
      <c r="B28" s="14">
        <v>77</v>
      </c>
      <c r="C28" s="27">
        <v>256</v>
      </c>
      <c r="D28" s="22">
        <f t="shared" si="2"/>
        <v>0</v>
      </c>
      <c r="E28" s="16">
        <f t="shared" si="0"/>
        <v>0</v>
      </c>
      <c r="F28" s="30"/>
      <c r="G28" s="24" t="s">
        <v>16</v>
      </c>
      <c r="H28" s="19">
        <f t="shared" si="3"/>
        <v>0</v>
      </c>
      <c r="I28" s="19">
        <f t="shared" si="1"/>
        <v>0</v>
      </c>
    </row>
    <row r="29" spans="1:9" x14ac:dyDescent="0.3">
      <c r="A29" s="13" t="s">
        <v>46</v>
      </c>
      <c r="B29" s="14">
        <v>78</v>
      </c>
      <c r="C29" s="15">
        <v>86</v>
      </c>
      <c r="D29" s="22">
        <f t="shared" si="2"/>
        <v>0</v>
      </c>
      <c r="E29" s="16">
        <f t="shared" si="0"/>
        <v>0</v>
      </c>
      <c r="F29" s="30"/>
      <c r="G29" s="24" t="s">
        <v>16</v>
      </c>
      <c r="H29" s="19">
        <f t="shared" si="3"/>
        <v>0</v>
      </c>
      <c r="I29" s="19">
        <f t="shared" si="1"/>
        <v>0</v>
      </c>
    </row>
    <row r="30" spans="1:9" x14ac:dyDescent="0.3">
      <c r="A30" s="20" t="s">
        <v>40</v>
      </c>
      <c r="B30" s="14">
        <v>70</v>
      </c>
      <c r="C30" s="27">
        <v>58</v>
      </c>
      <c r="D30" s="22">
        <f t="shared" si="2"/>
        <v>0</v>
      </c>
      <c r="E30" s="16">
        <f t="shared" si="0"/>
        <v>0</v>
      </c>
      <c r="F30" s="17"/>
      <c r="G30" s="24" t="s">
        <v>16</v>
      </c>
      <c r="H30" s="19">
        <f t="shared" si="3"/>
        <v>0</v>
      </c>
      <c r="I30" s="19">
        <f t="shared" si="1"/>
        <v>0</v>
      </c>
    </row>
    <row r="31" spans="1:9" x14ac:dyDescent="0.3">
      <c r="A31" s="20" t="s">
        <v>45</v>
      </c>
      <c r="B31" s="14">
        <v>59</v>
      </c>
      <c r="C31" s="27">
        <v>318</v>
      </c>
      <c r="D31" s="22">
        <f t="shared" si="2"/>
        <v>0</v>
      </c>
      <c r="E31" s="16">
        <f t="shared" si="0"/>
        <v>0</v>
      </c>
      <c r="F31" s="17"/>
      <c r="G31" s="24" t="s">
        <v>16</v>
      </c>
      <c r="H31" s="19">
        <f t="shared" si="3"/>
        <v>0</v>
      </c>
      <c r="I31" s="19">
        <f t="shared" si="1"/>
        <v>0</v>
      </c>
    </row>
    <row r="32" spans="1:9" ht="28.8" x14ac:dyDescent="0.3">
      <c r="A32" s="13" t="s">
        <v>44</v>
      </c>
      <c r="B32" s="14">
        <v>22</v>
      </c>
      <c r="C32" s="15">
        <v>94</v>
      </c>
      <c r="D32" s="22">
        <f t="shared" si="2"/>
        <v>0</v>
      </c>
      <c r="E32" s="16">
        <f t="shared" si="0"/>
        <v>0</v>
      </c>
      <c r="F32" s="23" t="s">
        <v>15</v>
      </c>
      <c r="G32" s="24" t="s">
        <v>17</v>
      </c>
      <c r="H32" s="19">
        <f t="shared" si="3"/>
        <v>0</v>
      </c>
      <c r="I32" s="19">
        <f>E32*2</f>
        <v>0</v>
      </c>
    </row>
    <row r="33" spans="1:9" x14ac:dyDescent="0.3">
      <c r="A33" s="31" t="s">
        <v>43</v>
      </c>
      <c r="B33" s="14">
        <v>34</v>
      </c>
      <c r="C33" s="15">
        <f>195+0.5</f>
        <v>195.5</v>
      </c>
      <c r="D33" s="22">
        <f t="shared" si="2"/>
        <v>0</v>
      </c>
      <c r="E33" s="16">
        <f t="shared" si="0"/>
        <v>0</v>
      </c>
      <c r="F33" s="30"/>
      <c r="G33" s="18" t="s">
        <v>16</v>
      </c>
      <c r="H33" s="19">
        <f t="shared" si="3"/>
        <v>0</v>
      </c>
      <c r="I33" s="19">
        <f t="shared" si="1"/>
        <v>0</v>
      </c>
    </row>
    <row r="34" spans="1:9" x14ac:dyDescent="0.3">
      <c r="A34" s="13" t="s">
        <v>39</v>
      </c>
      <c r="B34" s="14">
        <v>10</v>
      </c>
      <c r="C34" s="15">
        <v>74</v>
      </c>
      <c r="D34" s="22">
        <f t="shared" si="2"/>
        <v>0</v>
      </c>
      <c r="E34" s="16">
        <f t="shared" si="0"/>
        <v>0</v>
      </c>
      <c r="F34" s="17"/>
      <c r="G34" s="18" t="s">
        <v>16</v>
      </c>
      <c r="H34" s="19">
        <f t="shared" si="3"/>
        <v>0</v>
      </c>
      <c r="I34" s="19">
        <f t="shared" ref="I34" si="4">E34*2*2</f>
        <v>0</v>
      </c>
    </row>
    <row r="35" spans="1:9" x14ac:dyDescent="0.3">
      <c r="A35" s="29" t="s">
        <v>59</v>
      </c>
      <c r="B35" s="21">
        <v>4</v>
      </c>
      <c r="C35" s="15">
        <v>89</v>
      </c>
      <c r="D35" s="22">
        <f t="shared" si="2"/>
        <v>0</v>
      </c>
      <c r="E35" s="16">
        <f t="shared" si="0"/>
        <v>0</v>
      </c>
      <c r="F35" s="30"/>
      <c r="G35" s="18" t="s">
        <v>16</v>
      </c>
      <c r="H35" s="19">
        <f t="shared" si="3"/>
        <v>0</v>
      </c>
      <c r="I35" s="19">
        <f>E35*2*2</f>
        <v>0</v>
      </c>
    </row>
    <row r="36" spans="1:9" x14ac:dyDescent="0.3">
      <c r="A36" s="20" t="s">
        <v>33</v>
      </c>
      <c r="B36" s="14">
        <v>56</v>
      </c>
      <c r="C36" s="27">
        <v>136</v>
      </c>
      <c r="D36" s="22">
        <f t="shared" si="2"/>
        <v>0</v>
      </c>
      <c r="E36" s="16">
        <f t="shared" si="0"/>
        <v>0</v>
      </c>
      <c r="F36" s="17"/>
      <c r="G36" s="18" t="s">
        <v>16</v>
      </c>
      <c r="H36" s="19">
        <f t="shared" si="3"/>
        <v>0</v>
      </c>
      <c r="I36" s="19">
        <f t="shared" si="1"/>
        <v>0</v>
      </c>
    </row>
    <row r="37" spans="1:9" ht="28.8" x14ac:dyDescent="0.3">
      <c r="A37" s="31" t="s">
        <v>32</v>
      </c>
      <c r="B37" s="14">
        <v>32</v>
      </c>
      <c r="C37" s="15">
        <v>81</v>
      </c>
      <c r="D37" s="22">
        <f t="shared" si="2"/>
        <v>0</v>
      </c>
      <c r="E37" s="16">
        <f t="shared" si="0"/>
        <v>0</v>
      </c>
      <c r="F37" s="23" t="s">
        <v>15</v>
      </c>
      <c r="G37" s="24" t="s">
        <v>17</v>
      </c>
      <c r="H37" s="19">
        <f t="shared" si="3"/>
        <v>0</v>
      </c>
      <c r="I37" s="19">
        <f>E37*2</f>
        <v>0</v>
      </c>
    </row>
    <row r="38" spans="1:9" x14ac:dyDescent="0.3">
      <c r="A38" s="31" t="s">
        <v>76</v>
      </c>
      <c r="B38" s="14">
        <v>46</v>
      </c>
      <c r="C38" s="15">
        <v>87</v>
      </c>
      <c r="D38" s="22">
        <f t="shared" si="2"/>
        <v>0</v>
      </c>
      <c r="E38" s="16">
        <f t="shared" si="0"/>
        <v>0</v>
      </c>
      <c r="F38" s="30"/>
      <c r="G38" s="18" t="s">
        <v>16</v>
      </c>
      <c r="H38" s="19">
        <f t="shared" si="3"/>
        <v>0</v>
      </c>
      <c r="I38" s="19">
        <f t="shared" si="1"/>
        <v>0</v>
      </c>
    </row>
    <row r="39" spans="1:9" x14ac:dyDescent="0.3">
      <c r="A39" s="20" t="s">
        <v>34</v>
      </c>
      <c r="B39" s="14">
        <v>65</v>
      </c>
      <c r="C39" s="27">
        <v>305</v>
      </c>
      <c r="D39" s="22">
        <f t="shared" si="2"/>
        <v>0</v>
      </c>
      <c r="E39" s="16">
        <f t="shared" si="0"/>
        <v>0</v>
      </c>
      <c r="F39" s="17"/>
      <c r="G39" s="18" t="s">
        <v>16</v>
      </c>
      <c r="H39" s="19">
        <f t="shared" si="3"/>
        <v>0</v>
      </c>
      <c r="I39" s="19">
        <f t="shared" si="1"/>
        <v>0</v>
      </c>
    </row>
    <row r="40" spans="1:9" x14ac:dyDescent="0.3">
      <c r="A40" s="13" t="s">
        <v>35</v>
      </c>
      <c r="B40" s="14">
        <v>35</v>
      </c>
      <c r="C40" s="15">
        <v>32</v>
      </c>
      <c r="D40" s="22">
        <f t="shared" si="2"/>
        <v>0</v>
      </c>
      <c r="E40" s="16">
        <f t="shared" si="0"/>
        <v>0</v>
      </c>
      <c r="F40" s="17"/>
      <c r="G40" s="18" t="s">
        <v>16</v>
      </c>
      <c r="H40" s="19">
        <f t="shared" si="3"/>
        <v>0</v>
      </c>
      <c r="I40" s="19">
        <f t="shared" si="1"/>
        <v>0</v>
      </c>
    </row>
    <row r="41" spans="1:9" x14ac:dyDescent="0.3">
      <c r="A41" s="13" t="s">
        <v>31</v>
      </c>
      <c r="B41" s="14">
        <v>28</v>
      </c>
      <c r="C41" s="15">
        <v>58</v>
      </c>
      <c r="D41" s="22">
        <f t="shared" si="2"/>
        <v>0</v>
      </c>
      <c r="E41" s="16">
        <f t="shared" si="0"/>
        <v>0</v>
      </c>
      <c r="F41" s="17"/>
      <c r="G41" s="18" t="s">
        <v>16</v>
      </c>
      <c r="H41" s="19">
        <f t="shared" si="3"/>
        <v>0</v>
      </c>
      <c r="I41" s="19">
        <f t="shared" si="1"/>
        <v>0</v>
      </c>
    </row>
    <row r="42" spans="1:9" x14ac:dyDescent="0.3">
      <c r="A42" s="13" t="s">
        <v>36</v>
      </c>
      <c r="B42" s="14">
        <v>76</v>
      </c>
      <c r="C42" s="27">
        <v>238</v>
      </c>
      <c r="D42" s="22">
        <f t="shared" si="2"/>
        <v>0</v>
      </c>
      <c r="E42" s="16">
        <f t="shared" si="0"/>
        <v>0</v>
      </c>
      <c r="F42" s="32"/>
      <c r="G42" s="18" t="s">
        <v>16</v>
      </c>
      <c r="H42" s="19">
        <f t="shared" si="3"/>
        <v>0</v>
      </c>
      <c r="I42" s="19">
        <f t="shared" si="1"/>
        <v>0</v>
      </c>
    </row>
    <row r="43" spans="1:9" ht="86.4" x14ac:dyDescent="0.3">
      <c r="A43" s="33" t="s">
        <v>37</v>
      </c>
      <c r="B43" s="34">
        <v>76</v>
      </c>
      <c r="C43" s="35">
        <v>8</v>
      </c>
      <c r="D43" s="73"/>
      <c r="E43" s="36">
        <f t="shared" si="0"/>
        <v>0</v>
      </c>
      <c r="F43" s="37" t="s">
        <v>25</v>
      </c>
      <c r="G43" s="38" t="s">
        <v>17</v>
      </c>
      <c r="H43" s="39">
        <f t="shared" si="3"/>
        <v>0</v>
      </c>
      <c r="I43" s="40">
        <f>E43*2</f>
        <v>0</v>
      </c>
    </row>
    <row r="44" spans="1:9" s="25" customFormat="1" x14ac:dyDescent="0.3">
      <c r="A44" s="20" t="s">
        <v>30</v>
      </c>
      <c r="B44" s="14">
        <v>62</v>
      </c>
      <c r="C44" s="27">
        <f>380-C45</f>
        <v>361</v>
      </c>
      <c r="D44" s="22">
        <f t="shared" ref="D44:D49" si="5">$D$9</f>
        <v>0</v>
      </c>
      <c r="E44" s="16">
        <f t="shared" si="0"/>
        <v>0</v>
      </c>
      <c r="F44" s="30"/>
      <c r="G44" s="18" t="s">
        <v>16</v>
      </c>
      <c r="H44" s="19">
        <f t="shared" si="3"/>
        <v>0</v>
      </c>
      <c r="I44" s="19">
        <f t="shared" si="1"/>
        <v>0</v>
      </c>
    </row>
    <row r="45" spans="1:9" x14ac:dyDescent="0.3">
      <c r="A45" s="20" t="s">
        <v>29</v>
      </c>
      <c r="B45" s="14">
        <v>62</v>
      </c>
      <c r="C45" s="27">
        <f>9+8+2</f>
        <v>19</v>
      </c>
      <c r="D45" s="22">
        <f t="shared" si="5"/>
        <v>0</v>
      </c>
      <c r="E45" s="16">
        <f t="shared" si="0"/>
        <v>0</v>
      </c>
      <c r="F45" s="17"/>
      <c r="G45" s="18" t="s">
        <v>16</v>
      </c>
      <c r="H45" s="19">
        <f t="shared" si="3"/>
        <v>0</v>
      </c>
      <c r="I45" s="19">
        <f t="shared" si="1"/>
        <v>0</v>
      </c>
    </row>
    <row r="46" spans="1:9" x14ac:dyDescent="0.3">
      <c r="A46" s="20" t="s">
        <v>38</v>
      </c>
      <c r="B46" s="14">
        <v>54</v>
      </c>
      <c r="C46" s="27">
        <v>84</v>
      </c>
      <c r="D46" s="22">
        <f t="shared" si="5"/>
        <v>0</v>
      </c>
      <c r="E46" s="16">
        <f t="shared" si="0"/>
        <v>0</v>
      </c>
      <c r="F46" s="17"/>
      <c r="G46" s="18" t="s">
        <v>16</v>
      </c>
      <c r="H46" s="19">
        <f t="shared" si="3"/>
        <v>0</v>
      </c>
      <c r="I46" s="19">
        <f t="shared" si="1"/>
        <v>0</v>
      </c>
    </row>
    <row r="47" spans="1:9" x14ac:dyDescent="0.3">
      <c r="A47" s="20" t="s">
        <v>66</v>
      </c>
      <c r="B47" s="14">
        <v>15</v>
      </c>
      <c r="C47" s="27">
        <v>271</v>
      </c>
      <c r="D47" s="22">
        <f t="shared" si="5"/>
        <v>0</v>
      </c>
      <c r="E47" s="16">
        <f t="shared" si="0"/>
        <v>0</v>
      </c>
      <c r="F47" s="17"/>
      <c r="G47" s="18" t="s">
        <v>16</v>
      </c>
      <c r="H47" s="19">
        <f t="shared" si="3"/>
        <v>0</v>
      </c>
      <c r="I47" s="19">
        <f t="shared" si="1"/>
        <v>0</v>
      </c>
    </row>
    <row r="48" spans="1:9" s="25" customFormat="1" ht="177.05" customHeight="1" x14ac:dyDescent="0.3">
      <c r="A48" s="20" t="s">
        <v>65</v>
      </c>
      <c r="B48" s="14">
        <v>15</v>
      </c>
      <c r="C48" s="27">
        <f>(126*(0.95*1.7))+((2*(21*0.5)))</f>
        <v>224.49</v>
      </c>
      <c r="D48" s="22">
        <f t="shared" si="5"/>
        <v>0</v>
      </c>
      <c r="E48" s="16">
        <f t="shared" si="0"/>
        <v>0</v>
      </c>
      <c r="F48" s="41" t="s">
        <v>64</v>
      </c>
      <c r="G48" s="18" t="s">
        <v>17</v>
      </c>
      <c r="H48" s="19">
        <f t="shared" si="3"/>
        <v>0</v>
      </c>
      <c r="I48" s="19">
        <f>E48*2</f>
        <v>0</v>
      </c>
    </row>
    <row r="49" spans="1:10" s="25" customFormat="1" x14ac:dyDescent="0.3">
      <c r="A49" s="20" t="s">
        <v>19</v>
      </c>
      <c r="B49" s="21">
        <v>1</v>
      </c>
      <c r="C49" s="27">
        <v>1812</v>
      </c>
      <c r="D49" s="42">
        <f t="shared" si="5"/>
        <v>0</v>
      </c>
      <c r="E49" s="43">
        <f t="shared" si="0"/>
        <v>0</v>
      </c>
      <c r="F49" s="30"/>
      <c r="G49" s="44" t="s">
        <v>16</v>
      </c>
      <c r="H49" s="19">
        <f t="shared" si="3"/>
        <v>0</v>
      </c>
      <c r="I49" s="19">
        <f>E49*2*2</f>
        <v>0</v>
      </c>
    </row>
    <row r="50" spans="1:10" s="45" customFormat="1" ht="28.8" x14ac:dyDescent="0.3">
      <c r="A50" s="26" t="s">
        <v>27</v>
      </c>
      <c r="B50" s="21">
        <v>1</v>
      </c>
      <c r="C50" s="35">
        <f>4.5*3.4</f>
        <v>15.299999999999999</v>
      </c>
      <c r="D50" s="73"/>
      <c r="E50" s="36">
        <f t="shared" si="0"/>
        <v>0</v>
      </c>
      <c r="F50" s="37" t="s">
        <v>26</v>
      </c>
      <c r="G50" s="38" t="s">
        <v>73</v>
      </c>
      <c r="H50" s="40">
        <f>C50*D50*2</f>
        <v>0</v>
      </c>
      <c r="I50" s="40">
        <f>E50*2*12</f>
        <v>0</v>
      </c>
    </row>
    <row r="51" spans="1:10" x14ac:dyDescent="0.3">
      <c r="A51" s="31"/>
      <c r="B51" s="31"/>
      <c r="C51" s="31"/>
      <c r="D51" s="31"/>
      <c r="E51" s="31"/>
      <c r="F51" s="30"/>
      <c r="G51" s="41"/>
      <c r="H51" s="46"/>
      <c r="I51" s="46"/>
    </row>
    <row r="52" spans="1:10" x14ac:dyDescent="0.3">
      <c r="A52" s="47" t="s">
        <v>21</v>
      </c>
      <c r="B52" s="47"/>
      <c r="C52" s="48">
        <f>SUM(C9:C51)</f>
        <v>7957.29</v>
      </c>
      <c r="D52" s="47"/>
      <c r="E52" s="47"/>
      <c r="F52" s="49"/>
      <c r="G52" s="49"/>
      <c r="H52" s="50">
        <f>SUM(H9:H51)</f>
        <v>0</v>
      </c>
      <c r="I52" s="50">
        <f>SUM(I9:I51)</f>
        <v>0</v>
      </c>
    </row>
    <row r="53" spans="1:10" x14ac:dyDescent="0.3">
      <c r="A53" s="51"/>
      <c r="B53" s="51"/>
      <c r="C53" s="52"/>
      <c r="D53" s="51"/>
      <c r="E53" s="51"/>
      <c r="F53" s="53"/>
      <c r="G53" s="53"/>
      <c r="H53" s="54"/>
    </row>
    <row r="54" spans="1:10" ht="23.25" customHeight="1" x14ac:dyDescent="0.3">
      <c r="A54" s="55" t="s">
        <v>69</v>
      </c>
      <c r="B54" s="85"/>
      <c r="C54" s="86"/>
      <c r="D54" s="86"/>
      <c r="E54" s="86"/>
      <c r="F54" s="87"/>
      <c r="G54" s="56"/>
      <c r="H54" s="2"/>
      <c r="I54" s="2"/>
      <c r="J54" s="2"/>
    </row>
    <row r="55" spans="1:10" x14ac:dyDescent="0.3">
      <c r="A55" s="57"/>
      <c r="B55" s="57"/>
      <c r="C55" s="57"/>
      <c r="D55" s="57"/>
      <c r="E55" s="56"/>
      <c r="F55" s="56"/>
      <c r="G55" s="56"/>
      <c r="H55" s="2"/>
      <c r="I55" s="2"/>
      <c r="J55" s="2"/>
    </row>
    <row r="56" spans="1:10" x14ac:dyDescent="0.3">
      <c r="A56" s="10" t="s">
        <v>4</v>
      </c>
      <c r="B56" s="58">
        <v>1</v>
      </c>
      <c r="C56" s="59"/>
      <c r="D56" s="60"/>
      <c r="E56" s="59"/>
      <c r="F56" s="2"/>
      <c r="G56" s="2"/>
      <c r="H56" s="2"/>
      <c r="I56" s="2"/>
    </row>
    <row r="57" spans="1:10" x14ac:dyDescent="0.3">
      <c r="A57" s="61" t="s">
        <v>3</v>
      </c>
      <c r="B57" s="1"/>
      <c r="C57" s="2"/>
      <c r="D57" s="4"/>
      <c r="E57" s="2"/>
      <c r="F57" s="2"/>
    </row>
    <row r="58" spans="1:10" x14ac:dyDescent="0.3">
      <c r="A58" s="61" t="s">
        <v>20</v>
      </c>
      <c r="B58" s="1"/>
      <c r="C58" s="2"/>
      <c r="D58" s="4"/>
      <c r="E58" s="2"/>
      <c r="F58" s="2"/>
    </row>
    <row r="59" spans="1:10" x14ac:dyDescent="0.3">
      <c r="A59" s="2"/>
      <c r="B59" s="2"/>
      <c r="C59" s="2"/>
      <c r="D59" s="2"/>
      <c r="E59" s="4"/>
      <c r="F59" s="2"/>
      <c r="G59" s="2"/>
    </row>
    <row r="60" spans="1:10" x14ac:dyDescent="0.3">
      <c r="A60" s="59" t="s">
        <v>2</v>
      </c>
      <c r="B60" s="59"/>
      <c r="C60" s="2"/>
      <c r="D60" s="2"/>
      <c r="E60" s="4"/>
      <c r="F60" s="2"/>
      <c r="G60" s="2"/>
    </row>
    <row r="61" spans="1:10" x14ac:dyDescent="0.3">
      <c r="A61" s="61"/>
      <c r="B61" s="62">
        <v>2027</v>
      </c>
      <c r="C61" s="62">
        <v>2028</v>
      </c>
      <c r="D61" s="10">
        <v>2029</v>
      </c>
      <c r="E61" s="62">
        <v>2030</v>
      </c>
      <c r="F61" s="63" t="s">
        <v>80</v>
      </c>
    </row>
    <row r="62" spans="1:10" ht="17.7" x14ac:dyDescent="0.3">
      <c r="A62" s="61" t="s">
        <v>1</v>
      </c>
      <c r="B62" s="64">
        <f>I52</f>
        <v>0</v>
      </c>
      <c r="C62" s="64">
        <f>(B62*B57%*C63)+(B62)</f>
        <v>0</v>
      </c>
      <c r="D62" s="65">
        <f>C62*B57%*C63+C62</f>
        <v>0</v>
      </c>
      <c r="E62" s="64">
        <f>D62*B57%*E63+D62</f>
        <v>0</v>
      </c>
      <c r="F62" s="66">
        <f>SUM(B62:E62)</f>
        <v>0</v>
      </c>
      <c r="I62" s="67"/>
      <c r="J62" s="67"/>
    </row>
    <row r="63" spans="1:10" x14ac:dyDescent="0.3">
      <c r="A63" s="55" t="s">
        <v>0</v>
      </c>
      <c r="B63" s="68"/>
      <c r="C63" s="68">
        <v>0.03</v>
      </c>
      <c r="D63" s="69">
        <v>0.03</v>
      </c>
      <c r="E63" s="68">
        <v>0.03</v>
      </c>
      <c r="F63" s="70"/>
    </row>
    <row r="64" spans="1:10" x14ac:dyDescent="0.3">
      <c r="A64" s="4"/>
      <c r="B64" s="4"/>
      <c r="C64" s="2"/>
      <c r="D64" s="2"/>
      <c r="E64" s="4"/>
      <c r="F64" s="2"/>
      <c r="G64" s="2"/>
    </row>
    <row r="65" spans="1:10" x14ac:dyDescent="0.3">
      <c r="A65" s="4"/>
      <c r="B65" s="4"/>
      <c r="C65" s="2"/>
      <c r="D65" s="2"/>
      <c r="E65" s="4"/>
      <c r="F65" s="2"/>
      <c r="G65" s="2"/>
    </row>
    <row r="66" spans="1:10" x14ac:dyDescent="0.3">
      <c r="A66" s="84" t="s">
        <v>12</v>
      </c>
      <c r="B66" s="84"/>
      <c r="C66" s="84"/>
      <c r="D66" s="84"/>
      <c r="E66" s="84"/>
      <c r="F66" s="84"/>
      <c r="G66" s="2"/>
    </row>
    <row r="67" spans="1:10" x14ac:dyDescent="0.3">
      <c r="A67" s="71" t="s">
        <v>13</v>
      </c>
      <c r="B67" s="82"/>
      <c r="C67" s="82"/>
      <c r="D67" s="82"/>
      <c r="E67" s="82"/>
      <c r="F67" s="83"/>
    </row>
    <row r="68" spans="1:10" ht="37.5" customHeight="1" x14ac:dyDescent="0.3">
      <c r="A68" s="72" t="s">
        <v>14</v>
      </c>
      <c r="B68" s="75" t="s">
        <v>81</v>
      </c>
      <c r="C68" s="76"/>
      <c r="D68" s="76"/>
      <c r="E68" s="76"/>
      <c r="F68" s="77"/>
    </row>
    <row r="69" spans="1:10" s="2" customFormat="1" ht="87.05" customHeight="1" x14ac:dyDescent="0.25">
      <c r="A69" s="72" t="s">
        <v>24</v>
      </c>
      <c r="B69" s="75" t="s">
        <v>28</v>
      </c>
      <c r="C69" s="76"/>
      <c r="D69" s="76"/>
      <c r="E69" s="76"/>
      <c r="F69" s="77"/>
    </row>
    <row r="70" spans="1:10" x14ac:dyDescent="0.3">
      <c r="A70" s="2"/>
      <c r="B70" s="2"/>
      <c r="C70" s="2"/>
      <c r="D70" s="2"/>
      <c r="E70" s="4"/>
      <c r="F70" s="4"/>
      <c r="G70" s="4"/>
      <c r="H70" s="2"/>
      <c r="I70" s="2"/>
      <c r="J70" s="2"/>
    </row>
    <row r="71" spans="1:10" x14ac:dyDescent="0.3">
      <c r="A71" s="2"/>
      <c r="B71" s="2"/>
      <c r="C71" s="2"/>
      <c r="D71" s="2"/>
      <c r="E71" s="4"/>
      <c r="F71" s="4"/>
      <c r="G71" s="4"/>
      <c r="H71" s="2"/>
      <c r="I71" s="2"/>
      <c r="J71" s="2"/>
    </row>
    <row r="72" spans="1:10" x14ac:dyDescent="0.3">
      <c r="A72" s="2"/>
      <c r="B72" s="2"/>
      <c r="C72" s="2"/>
      <c r="D72" s="2"/>
      <c r="E72" s="4"/>
      <c r="F72" s="4"/>
      <c r="G72" s="4"/>
      <c r="H72" s="2"/>
      <c r="I72" s="2"/>
      <c r="J72" s="2"/>
    </row>
    <row r="73" spans="1:10" x14ac:dyDescent="0.3">
      <c r="A73" s="2"/>
      <c r="B73" s="2"/>
      <c r="C73" s="2"/>
      <c r="D73" s="2"/>
      <c r="E73" s="4"/>
      <c r="F73" s="4"/>
      <c r="G73" s="4"/>
      <c r="H73" s="2"/>
      <c r="I73" s="2"/>
      <c r="J73" s="2"/>
    </row>
    <row r="74" spans="1:10" x14ac:dyDescent="0.3">
      <c r="A74" s="2"/>
      <c r="B74" s="2"/>
      <c r="C74" s="2"/>
      <c r="D74" s="2"/>
      <c r="E74" s="4"/>
      <c r="F74" s="4"/>
      <c r="G74" s="4"/>
      <c r="H74" s="2"/>
      <c r="I74" s="2"/>
      <c r="J74" s="2"/>
    </row>
    <row r="75" spans="1:10" x14ac:dyDescent="0.3">
      <c r="A75" s="2"/>
      <c r="B75" s="2"/>
      <c r="C75" s="2"/>
      <c r="D75" s="2"/>
      <c r="E75" s="4"/>
      <c r="F75" s="4"/>
      <c r="G75" s="4"/>
      <c r="H75" s="2"/>
      <c r="I75" s="2"/>
      <c r="J75" s="2"/>
    </row>
    <row r="76" spans="1:10" x14ac:dyDescent="0.3">
      <c r="A76" s="2"/>
      <c r="B76" s="2"/>
      <c r="C76" s="2"/>
      <c r="D76" s="2"/>
      <c r="E76" s="4"/>
      <c r="F76" s="4"/>
      <c r="G76" s="4"/>
      <c r="H76" s="2"/>
      <c r="I76" s="2"/>
      <c r="J76" s="2"/>
    </row>
    <row r="77" spans="1:10" x14ac:dyDescent="0.3">
      <c r="A77" s="2"/>
      <c r="B77" s="2"/>
      <c r="C77" s="2"/>
      <c r="D77" s="2"/>
      <c r="E77" s="4"/>
      <c r="F77" s="4"/>
      <c r="G77" s="4"/>
      <c r="H77" s="2"/>
      <c r="I77" s="2"/>
      <c r="J77" s="2"/>
    </row>
    <row r="78" spans="1:10" x14ac:dyDescent="0.3">
      <c r="H78" s="2"/>
      <c r="I78" s="2"/>
      <c r="J78" s="2"/>
    </row>
  </sheetData>
  <sheetProtection algorithmName="SHA-512" hashValue="tkVKx6O7mF7VbgtCM63OoO/wf3mXmu+QJKGSoOACfq0R7QLNYXJtcyQ3RaWh+RQVqas2RiQ33pkJqEbzsbSIEw==" saltValue="NH8bktVb1pPh8bkbAppn+Q==" spinCount="100000" sheet="1" objects="1" scenarios="1" selectLockedCells="1"/>
  <mergeCells count="11">
    <mergeCell ref="A5:I5"/>
    <mergeCell ref="B68:F68"/>
    <mergeCell ref="B69:F69"/>
    <mergeCell ref="A1:I1"/>
    <mergeCell ref="A2:I2"/>
    <mergeCell ref="A3:I3"/>
    <mergeCell ref="A4:G4"/>
    <mergeCell ref="H4:I4"/>
    <mergeCell ref="B67:F67"/>
    <mergeCell ref="A66:F66"/>
    <mergeCell ref="B54:F54"/>
  </mergeCells>
  <pageMargins left="0.70866141732283472" right="0.70866141732283472" top="0.78740157480314965" bottom="0.78740157480314965" header="0.31496062992125984" footer="0.31496062992125984"/>
  <pageSetup paperSize="8" scale="94"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Los4_Glasreinigung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Leppien, Karen</dc:creator>
  <cp:lastModifiedBy>Leppien, Karen</cp:lastModifiedBy>
  <cp:lastPrinted>2026-10-14T11:20:07Z</cp:lastPrinted>
  <dcterms:created xsi:type="dcterms:W3CDTF">2026-07-17T07:28:56Z</dcterms:created>
  <dcterms:modified xsi:type="dcterms:W3CDTF">2026-10-16T12:34:46Z</dcterms:modified>
</cp:coreProperties>
</file>