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Vergabe Controlling\26-144 Reinigung\"/>
    </mc:Choice>
  </mc:AlternateContent>
  <xr:revisionPtr revIDLastSave="0" documentId="13_ncr:1_{16ED3748-6AA2-4C0E-8AAA-C2EA735AF547}" xr6:coauthVersionLast="47" xr6:coauthVersionMax="47" xr10:uidLastSave="{00000000-0000-0000-0000-000000000000}"/>
  <bookViews>
    <workbookView xWindow="-118" yWindow="-118" windowWidth="25370" windowHeight="13667" xr2:uid="{00000000-000D-0000-FFFF-FFFF00000000}"/>
  </bookViews>
  <sheets>
    <sheet name="Los1_PB-U-Reinigung" sheetId="1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8" i="14" l="1"/>
  <c r="M43" i="14"/>
  <c r="N11" i="14" l="1"/>
  <c r="N12" i="14"/>
  <c r="N13" i="14"/>
  <c r="N14" i="14"/>
  <c r="N15" i="14"/>
  <c r="N16" i="14"/>
  <c r="N17" i="14"/>
  <c r="N18" i="14"/>
  <c r="N19" i="14"/>
  <c r="N20" i="14"/>
  <c r="N21" i="14"/>
  <c r="N22" i="14"/>
  <c r="N23" i="14"/>
  <c r="N24" i="14"/>
  <c r="N25" i="14"/>
  <c r="N26" i="14"/>
  <c r="N27" i="14"/>
  <c r="N28" i="14"/>
  <c r="N29" i="14"/>
  <c r="N30" i="14"/>
  <c r="N31" i="14"/>
  <c r="N32" i="14"/>
  <c r="N33" i="14"/>
  <c r="N34" i="14"/>
  <c r="N35" i="14"/>
  <c r="N36" i="14"/>
  <c r="N37" i="14"/>
  <c r="N38" i="14"/>
  <c r="N39" i="14"/>
  <c r="N40" i="14"/>
  <c r="N41" i="14"/>
  <c r="N42" i="14"/>
  <c r="N43" i="14"/>
  <c r="N44" i="14"/>
  <c r="O44" i="14" s="1"/>
  <c r="N45" i="14"/>
  <c r="N46" i="14" s="1"/>
  <c r="N10" i="14"/>
  <c r="N9" i="14"/>
  <c r="O8" i="14"/>
  <c r="N47" i="14" l="1"/>
  <c r="M15" i="14"/>
  <c r="M11" i="14"/>
  <c r="F39" i="14"/>
  <c r="F38" i="14"/>
  <c r="K52" i="14"/>
  <c r="F46" i="14"/>
  <c r="F45" i="14"/>
  <c r="O9" i="14"/>
  <c r="M37" i="14"/>
  <c r="L27" i="14"/>
  <c r="M27" i="14" s="1"/>
  <c r="M26" i="14"/>
  <c r="M16" i="14"/>
  <c r="M35" i="14"/>
  <c r="M34" i="14"/>
  <c r="M25" i="14"/>
  <c r="M33" i="14"/>
  <c r="M24" i="14"/>
  <c r="M23" i="14"/>
  <c r="M41" i="14"/>
  <c r="M42" i="14"/>
  <c r="M22" i="14"/>
  <c r="M21" i="14"/>
  <c r="M32" i="14"/>
  <c r="M29" i="14"/>
  <c r="M40" i="14"/>
  <c r="M14" i="14"/>
  <c r="M28" i="14"/>
  <c r="M31" i="14"/>
  <c r="M20" i="14"/>
  <c r="M13" i="14"/>
  <c r="M12" i="14"/>
  <c r="L19" i="14"/>
  <c r="K19" i="14"/>
  <c r="M30" i="14"/>
  <c r="M18" i="14"/>
  <c r="M17" i="14"/>
  <c r="M10" i="14"/>
  <c r="M9" i="14"/>
  <c r="M19" i="14" l="1"/>
  <c r="K48" i="14"/>
  <c r="O11" i="14"/>
  <c r="O10" i="14"/>
  <c r="O13" i="14"/>
  <c r="O12" i="14"/>
  <c r="O14" i="14"/>
  <c r="O15" i="14" l="1"/>
  <c r="O16" i="14" l="1"/>
  <c r="O21" i="14" l="1"/>
  <c r="O22" i="14" l="1"/>
  <c r="O23" i="14" l="1"/>
  <c r="O24" i="14" l="1"/>
  <c r="O25" i="14" l="1"/>
  <c r="O26" i="14" l="1"/>
  <c r="O27" i="14" l="1"/>
  <c r="O17" i="14" l="1"/>
  <c r="O18" i="14" l="1"/>
  <c r="O19" i="14" l="1"/>
  <c r="O20" i="14" l="1"/>
  <c r="O28" i="14" l="1"/>
  <c r="O29" i="14" l="1"/>
  <c r="O30" i="14" l="1"/>
  <c r="O31" i="14" l="1"/>
  <c r="O32" i="14" l="1"/>
  <c r="O33" i="14" l="1"/>
  <c r="O34" i="14" l="1"/>
  <c r="O35" i="14" l="1"/>
  <c r="O36" i="14" l="1"/>
  <c r="O37" i="14" l="1"/>
  <c r="O38" i="14" l="1"/>
  <c r="O39" i="14" l="1"/>
  <c r="O40" i="14" l="1"/>
  <c r="O41" i="14" l="1"/>
  <c r="O42" i="14" l="1"/>
  <c r="O43" i="14" l="1"/>
  <c r="O47" i="14" l="1"/>
  <c r="O46" i="14"/>
  <c r="O45" i="14"/>
  <c r="O48" i="14" l="1"/>
  <c r="B60" i="14" s="1"/>
  <c r="C60" i="14" l="1"/>
  <c r="D60" i="14" l="1"/>
  <c r="E60" i="14" s="1"/>
  <c r="F60" i="14" l="1"/>
</calcChain>
</file>

<file path=xl/sharedStrings.xml><?xml version="1.0" encoding="utf-8"?>
<sst xmlns="http://schemas.openxmlformats.org/spreadsheetml/2006/main" count="246" uniqueCount="127">
  <si>
    <t>Standort</t>
  </si>
  <si>
    <t>Farmsen</t>
  </si>
  <si>
    <t>Finkenwerder</t>
  </si>
  <si>
    <t>Neugraben</t>
  </si>
  <si>
    <t>Schnelsen</t>
  </si>
  <si>
    <t>Kirchdorf</t>
  </si>
  <si>
    <t>Barmbek</t>
  </si>
  <si>
    <t>Alstertal</t>
  </si>
  <si>
    <t>Altona</t>
  </si>
  <si>
    <t>Bergedorf</t>
  </si>
  <si>
    <t>Billstedt</t>
  </si>
  <si>
    <t>Bramfeld</t>
  </si>
  <si>
    <t>Dehnhaide</t>
  </si>
  <si>
    <t>Eimsbüttel</t>
  </si>
  <si>
    <t>Elbvororte</t>
  </si>
  <si>
    <t>Fuhlsbüttel</t>
  </si>
  <si>
    <t>Harburg</t>
  </si>
  <si>
    <t>Holstenstraße</t>
  </si>
  <si>
    <t>Jenfelder Au</t>
  </si>
  <si>
    <t>Langenhorn</t>
  </si>
  <si>
    <t>Lokstedt</t>
  </si>
  <si>
    <t>Mümmelmannsberg</t>
  </si>
  <si>
    <t>Neuallermöhe</t>
  </si>
  <si>
    <t>Niendorf</t>
  </si>
  <si>
    <t>Osdorfer Born</t>
  </si>
  <si>
    <t>Rahlstedt</t>
  </si>
  <si>
    <t>Steilshoop</t>
  </si>
  <si>
    <t>Volksdorf</t>
  </si>
  <si>
    <t>Wandsbek</t>
  </si>
  <si>
    <t>Wilhelmsburg</t>
  </si>
  <si>
    <t>Winterhude</t>
  </si>
  <si>
    <t>Di</t>
  </si>
  <si>
    <t>Eidelstedt</t>
  </si>
  <si>
    <t>Std. monatl.</t>
  </si>
  <si>
    <t>Bücherbus Bergedorf</t>
  </si>
  <si>
    <t>Bücherbus Harburg</t>
  </si>
  <si>
    <t>Harburg Büros Busse</t>
  </si>
  <si>
    <t xml:space="preserve">Horn </t>
  </si>
  <si>
    <t>ja</t>
  </si>
  <si>
    <t>nein</t>
  </si>
  <si>
    <t>Reinigungstage</t>
  </si>
  <si>
    <t>Mo-Sa</t>
  </si>
  <si>
    <t>Mo-Fr</t>
  </si>
  <si>
    <t>Di-Fr</t>
  </si>
  <si>
    <t>Di-Do</t>
  </si>
  <si>
    <t>Sonderreinigung</t>
  </si>
  <si>
    <t>Zentralbibliothek inkl. Verwaltung</t>
  </si>
  <si>
    <t>So</t>
  </si>
  <si>
    <t xml:space="preserve"> Ebene  EG, 1 + 2</t>
  </si>
  <si>
    <t>Zentralbibliothek zusätzlich Sonderstunden (3 Std. Di)</t>
  </si>
  <si>
    <t xml:space="preserve">WC-Betreuung Zentralbibliothek 11-19:15 Uhr </t>
  </si>
  <si>
    <t>Stundensatz netto für Sonderreiniung nach Bedarf an allen Standorten, auf Abruf (Mo-Sa zwischen 8 und 18 Uhr), siehe Beschreibung im LV. Der Stundenlohn beinhaltet die Anfahrt.</t>
  </si>
  <si>
    <t>Personalkosten</t>
  </si>
  <si>
    <t>WC-Betreuung Zentralbibliothek Sonn- und Feiertags 14-18 Uhr (Sonntags-und Feiertagszuschlag ist mit 80% eingerechnet)</t>
  </si>
  <si>
    <t>Sichtreinigung Zentralbibliothek (Sonntags-und Feiertagszuschlag ist mit 80% eingerechnet)</t>
  </si>
  <si>
    <t>Auswertung LOS 1</t>
  </si>
  <si>
    <t>Kosten pro Jahr</t>
  </si>
  <si>
    <t>Preiskalkulation Stundenlohn Offenlegung</t>
  </si>
  <si>
    <t xml:space="preserve">Verbindliche Preisangaben des Bieters: </t>
  </si>
  <si>
    <t>bitte links den Firmennamen eintragen</t>
  </si>
  <si>
    <t>Vegabe-Nr. #26-144.1</t>
  </si>
  <si>
    <t>Preisblatt für: Los 1 Unterhaltsreinigung</t>
  </si>
  <si>
    <t>Hinweise zur Benutzung des Preisblattes:</t>
  </si>
  <si>
    <t>Alle Preise</t>
  </si>
  <si>
    <r>
      <t xml:space="preserve">Bieter machen Ihre Angaben </t>
    </r>
    <r>
      <rPr>
        <b/>
        <sz val="11"/>
        <color theme="1"/>
        <rFont val="Arial"/>
        <family val="2"/>
      </rPr>
      <t>ausschließlich</t>
    </r>
    <r>
      <rPr>
        <sz val="11"/>
        <color theme="1"/>
        <rFont val="Arial"/>
        <family val="2"/>
      </rPr>
      <t xml:space="preserve"> in den grün eingefärbten Feldern. </t>
    </r>
  </si>
  <si>
    <r>
      <t>Bitte tragen Sie Ihre Preisangaben (in Euro)</t>
    </r>
    <r>
      <rPr>
        <b/>
        <sz val="12"/>
        <color theme="1"/>
        <rFont val="Arial"/>
        <family val="2"/>
      </rPr>
      <t xml:space="preserve"> ausschließlich in die nachfolgende Liste in die grünen Felder</t>
    </r>
    <r>
      <rPr>
        <sz val="12"/>
        <color theme="1"/>
        <rFont val="Arial"/>
        <family val="2"/>
      </rPr>
      <t xml:space="preserve"> ein. Darüber hinausgehende Änderungen sind unzulässig und führen zum Ausschluss Ihres Angebotes. Weitere Hinweise zur Benutzung siehe unten.</t>
    </r>
  </si>
  <si>
    <t>Adresse</t>
  </si>
  <si>
    <t>Kostenstelle</t>
  </si>
  <si>
    <t>Aufzug</t>
  </si>
  <si>
    <t>Heegbarg 22, 22391 Hamburg</t>
  </si>
  <si>
    <t>Ottenser Hauptstraße 10, 22765 Hamburg</t>
  </si>
  <si>
    <t>Poppenhusenstr. 12-14, 22305 Hamburg</t>
  </si>
  <si>
    <t>Holzhude 1, 21029 Hamburg</t>
  </si>
  <si>
    <t>Möllner Landstraße 31, 22111 Hamburg</t>
  </si>
  <si>
    <t>Herthastr. 18, 22179 Hamburg</t>
  </si>
  <si>
    <t>X</t>
  </si>
  <si>
    <t>Wohldorfer Str. 30, 22801 Hamburg</t>
  </si>
  <si>
    <t>Alte Elbgaustr. 12, 22523 Hamburg</t>
  </si>
  <si>
    <t>Doormannsweg 12, 20259 Hamburg</t>
  </si>
  <si>
    <t>Sülldorfer Kirchenweg 1b, 22587 Hamburg</t>
  </si>
  <si>
    <t>Rahlstedter Weg 10, 22159 Hamburg</t>
  </si>
  <si>
    <t>Ostfrieslandstr. 5, 21129 Hamburg</t>
  </si>
  <si>
    <t>Ratsmühlendamm 23, 22335 Hamburg</t>
  </si>
  <si>
    <t>Eddelbüttelstr. 47a, 21073 Hamburg</t>
  </si>
  <si>
    <t>Norderreihe 5-7, 22767 Hamburg</t>
  </si>
  <si>
    <t>Am Gojenboom 46, 22111 Hamburg</t>
  </si>
  <si>
    <t>Wilsonstraße 77, 22045 Hamburg</t>
  </si>
  <si>
    <t>Wilhelm-Strauß-Weg 2, 21109 Hamburg</t>
  </si>
  <si>
    <t>Langenhorner Markt 1-18, 22415 Hamburg</t>
  </si>
  <si>
    <t>Kollaustraße 1, 22529 Hamburg</t>
  </si>
  <si>
    <t>Feiningerstraße 8, 22115 Hamburg</t>
  </si>
  <si>
    <t>Fleetplatz 2-4, 22035 Hamburg</t>
  </si>
  <si>
    <t>Neugrabener Markt 7, 21149 Hamburg</t>
  </si>
  <si>
    <t>Tibarg 41-43, 22459 Hamburg</t>
  </si>
  <si>
    <t>Kroonhorst 11, 22549 Hamburg</t>
  </si>
  <si>
    <t>Amtstraße 3 a, 22143 Hamburg</t>
  </si>
  <si>
    <t>Wählingsallee 21, 22459 Hamburg</t>
  </si>
  <si>
    <t>Gropiusring 43, 22309 Hamburg</t>
  </si>
  <si>
    <t>Eulenkrugstraße 55-57, 22357 Hamburg</t>
  </si>
  <si>
    <t>Wandsbeker Allee 64, 22041 Hamburg</t>
  </si>
  <si>
    <t>Vogelhüttendeich 45, 21107 Hamburg</t>
  </si>
  <si>
    <t>Winterhuder Marktplatz 6, 22299 Hamburg</t>
  </si>
  <si>
    <t>Hühnerposten 1, 20097 Hamburg</t>
  </si>
  <si>
    <t>Annahme Tariferhöhung pro Jahr, ausschließlich auf die Personalkosten</t>
  </si>
  <si>
    <t>Verwaltungskosten, inkl. Reinigungsmittel und Geräte</t>
  </si>
  <si>
    <t>barrierefrei</t>
  </si>
  <si>
    <t>Ebenen/ Geschosse</t>
  </si>
  <si>
    <t>Gesamt</t>
  </si>
  <si>
    <t>Auswertung</t>
  </si>
  <si>
    <t>Abrechnung</t>
  </si>
  <si>
    <t xml:space="preserve">Unterhaltsreinigung: Abgerechnet wird der oben genannte jeweilige monatliche Pauschalpreis.                         
Sonderreinigung: Abgerechnet werden die beauftragten Stunden gemäß Stundensatz Sonderreinigung.
(Tariferhöhungen können ausschließlich auf den Personalkostenanteil geltend gemacht werden. Voraussetzung hierfür ist zudem, dass das beauftragte Unternehmen dem entsprechenden Tarifvertrag unterliegt bzw. diesem angehört. Die Anpassung ist mit AG vor Abrechnung abzustimmen). </t>
  </si>
  <si>
    <t>2027 (04-12)</t>
  </si>
  <si>
    <t>Name gültiger Tarifvertrag (falls Bieter gebunden)</t>
  </si>
  <si>
    <t>Intervall, Tage pro Woche</t>
  </si>
  <si>
    <t>FlexiBib            ja / nein</t>
  </si>
  <si>
    <t>Gesamtflächem²</t>
  </si>
  <si>
    <t>Bürofläche m²</t>
  </si>
  <si>
    <t>Publikums-
fläche           m²</t>
  </si>
  <si>
    <t>Std.-Verr.-Satz € netto</t>
  </si>
  <si>
    <t xml:space="preserve">Kosten pauschal monatl. € </t>
  </si>
  <si>
    <t>Std.-Verr.-Satz           € netto</t>
  </si>
  <si>
    <t>durch- schnittlicher Einsatz pro Monat in Stunden (Schätzung)</t>
  </si>
  <si>
    <t>Kosten monatl.  € netto</t>
  </si>
  <si>
    <t>Gesamtkosten Unterhalts-reinigung 2027-2030</t>
  </si>
  <si>
    <t>Gesamt = 100%</t>
  </si>
  <si>
    <t>Der für die Angebotswertung herangezogene Gesamtpreis "Gesamtkosten Unterhaltsreinigung 2027-2030" (siehe gelbe Markierung) setzt sich aus der Unterhaltsreinigung sowie angenommener Stunden für Sonderreinigungen zusammen. Beinhaltet ist ebenfalls eine jährlich angenommene Tariferhöhung, welche nur auf den Personalkostenanteil anfällt.</t>
  </si>
  <si>
    <t>Anzugeben sind Netto-Preise auf Grundlage der bei Angebotsabgabe gültigen Gesetzeslage. Kosten für An-/Abfahrt sind einzukalkulieren.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</si>
</sst>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quot;0&quot;General"/>
    <numFmt numFmtId="166" formatCode="&quot;00&quot;General"/>
  </numFmts>
  <fonts count="16" x14ac:knownFonts="1">
    <font>
      <sz val="11"/>
      <color theme="1"/>
      <name val="Calibri"/>
      <family val="2"/>
      <scheme val="minor"/>
    </font>
    <font>
      <sz val="10"/>
      <name val="Arial"/>
      <family val="2"/>
    </font>
    <font>
      <sz val="8"/>
      <name val="Arial"/>
      <family val="2"/>
    </font>
    <font>
      <sz val="11"/>
      <color theme="1"/>
      <name val="Arial"/>
      <family val="2"/>
    </font>
    <font>
      <b/>
      <sz val="11"/>
      <color theme="1"/>
      <name val="Arial"/>
      <family val="2"/>
    </font>
    <font>
      <sz val="11"/>
      <color theme="1"/>
      <name val="Calibri"/>
      <family val="2"/>
      <scheme val="minor"/>
    </font>
    <font>
      <b/>
      <sz val="11"/>
      <name val="Arial"/>
      <family val="2"/>
    </font>
    <font>
      <sz val="11"/>
      <name val="Arial"/>
      <family val="2"/>
    </font>
    <font>
      <b/>
      <sz val="12"/>
      <color rgb="FF000000"/>
      <name val="Arial"/>
      <family val="2"/>
    </font>
    <font>
      <b/>
      <sz val="12"/>
      <color theme="1"/>
      <name val="Arial"/>
      <family val="2"/>
    </font>
    <font>
      <sz val="8"/>
      <name val="Calibri"/>
      <family val="2"/>
      <scheme val="minor"/>
    </font>
    <font>
      <b/>
      <sz val="16"/>
      <color theme="1"/>
      <name val="Arial"/>
      <family val="2"/>
    </font>
    <font>
      <sz val="10"/>
      <color theme="1"/>
      <name val="Arial"/>
      <family val="2"/>
    </font>
    <font>
      <b/>
      <u/>
      <sz val="11"/>
      <color theme="1"/>
      <name val="Arial"/>
      <family val="2"/>
    </font>
    <font>
      <sz val="12"/>
      <color theme="1"/>
      <name val="Arial"/>
      <family val="2"/>
    </font>
    <font>
      <sz val="14"/>
      <color theme="1"/>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4" fontId="5" fillId="0" borderId="0" applyFont="0" applyFill="0" applyBorder="0" applyAlignment="0" applyProtection="0"/>
    <xf numFmtId="0" fontId="3" fillId="0" borderId="0"/>
  </cellStyleXfs>
  <cellXfs count="141">
    <xf numFmtId="0" fontId="0" fillId="0" borderId="0" xfId="0"/>
    <xf numFmtId="164" fontId="3" fillId="4" borderId="1" xfId="0" applyNumberFormat="1" applyFont="1" applyFill="1" applyBorder="1" applyAlignment="1" applyProtection="1">
      <alignment horizontal="center"/>
      <protection locked="0"/>
    </xf>
    <xf numFmtId="0" fontId="3" fillId="6" borderId="1" xfId="0" applyFont="1" applyFill="1" applyBorder="1" applyProtection="1">
      <protection locked="0"/>
    </xf>
    <xf numFmtId="4" fontId="7" fillId="6" borderId="16" xfId="0" applyNumberFormat="1" applyFont="1" applyFill="1" applyBorder="1" applyAlignment="1" applyProtection="1">
      <alignment vertical="top"/>
      <protection locked="0"/>
    </xf>
    <xf numFmtId="10" fontId="3" fillId="6" borderId="1" xfId="0" applyNumberFormat="1" applyFont="1" applyFill="1" applyBorder="1" applyProtection="1">
      <protection locked="0"/>
    </xf>
    <xf numFmtId="0" fontId="3" fillId="0" borderId="0" xfId="0" applyFont="1" applyProtection="1"/>
    <xf numFmtId="0" fontId="8" fillId="5" borderId="1" xfId="0" applyFont="1" applyFill="1" applyBorder="1" applyAlignment="1" applyProtection="1">
      <alignment horizontal="left" wrapText="1"/>
    </xf>
    <xf numFmtId="0" fontId="8" fillId="5" borderId="1" xfId="0" applyFont="1" applyFill="1" applyBorder="1" applyAlignment="1" applyProtection="1">
      <alignment horizontal="center" wrapText="1"/>
    </xf>
    <xf numFmtId="0" fontId="3" fillId="0" borderId="0" xfId="0" applyFont="1" applyAlignment="1" applyProtection="1">
      <alignment wrapText="1"/>
    </xf>
    <xf numFmtId="0" fontId="7" fillId="7" borderId="15" xfId="0" applyFont="1" applyFill="1" applyBorder="1" applyAlignment="1" applyProtection="1">
      <alignment vertical="top" wrapText="1"/>
    </xf>
    <xf numFmtId="3" fontId="7" fillId="7" borderId="16" xfId="0" applyNumberFormat="1" applyFont="1" applyFill="1" applyBorder="1" applyAlignment="1" applyProtection="1">
      <alignment vertical="top"/>
    </xf>
    <xf numFmtId="165" fontId="7" fillId="7" borderId="16" xfId="0" applyNumberFormat="1" applyFont="1" applyFill="1" applyBorder="1" applyAlignment="1" applyProtection="1">
      <alignment horizontal="center" vertical="top"/>
    </xf>
    <xf numFmtId="0" fontId="7" fillId="7" borderId="16" xfId="0" applyFont="1" applyFill="1" applyBorder="1" applyAlignment="1" applyProtection="1">
      <alignment horizontal="center" vertical="top"/>
    </xf>
    <xf numFmtId="3" fontId="7" fillId="7" borderId="16" xfId="0" applyNumberFormat="1" applyFont="1" applyFill="1" applyBorder="1" applyAlignment="1" applyProtection="1">
      <alignment horizontal="center" vertical="top"/>
    </xf>
    <xf numFmtId="4" fontId="7" fillId="7" borderId="16" xfId="0" applyNumberFormat="1" applyFont="1" applyFill="1" applyBorder="1" applyAlignment="1" applyProtection="1">
      <alignment vertical="top"/>
    </xf>
    <xf numFmtId="164" fontId="3" fillId="7" borderId="17" xfId="0" applyNumberFormat="1" applyFont="1" applyFill="1" applyBorder="1" applyAlignment="1" applyProtection="1">
      <alignment horizontal="right" vertical="top"/>
    </xf>
    <xf numFmtId="0" fontId="3" fillId="0" borderId="0" xfId="0" applyFont="1" applyAlignment="1" applyProtection="1">
      <alignment vertical="top"/>
    </xf>
    <xf numFmtId="0" fontId="7" fillId="7" borderId="7" xfId="0" applyFont="1" applyFill="1" applyBorder="1" applyAlignment="1" applyProtection="1">
      <alignment vertical="top" wrapText="1"/>
    </xf>
    <xf numFmtId="3" fontId="7" fillId="7" borderId="1" xfId="0" applyNumberFormat="1" applyFont="1" applyFill="1" applyBorder="1" applyAlignment="1" applyProtection="1">
      <alignment vertical="top"/>
    </xf>
    <xf numFmtId="166" fontId="7" fillId="7" borderId="1" xfId="0" applyNumberFormat="1" applyFont="1" applyFill="1" applyBorder="1" applyAlignment="1" applyProtection="1">
      <alignment horizontal="center" vertical="top"/>
    </xf>
    <xf numFmtId="0" fontId="7" fillId="7" borderId="1" xfId="0" applyFont="1" applyFill="1" applyBorder="1" applyAlignment="1" applyProtection="1">
      <alignment horizontal="center" vertical="top"/>
    </xf>
    <xf numFmtId="3" fontId="7" fillId="7" borderId="1" xfId="0" applyNumberFormat="1" applyFont="1" applyFill="1" applyBorder="1" applyAlignment="1" applyProtection="1">
      <alignment horizontal="center" vertical="top"/>
    </xf>
    <xf numFmtId="4" fontId="7" fillId="7" borderId="1" xfId="0" applyNumberFormat="1" applyFont="1" applyFill="1" applyBorder="1" applyAlignment="1" applyProtection="1">
      <alignment vertical="top"/>
    </xf>
    <xf numFmtId="164" fontId="3" fillId="7" borderId="8" xfId="0" applyNumberFormat="1" applyFont="1" applyFill="1" applyBorder="1" applyAlignment="1" applyProtection="1">
      <alignment horizontal="right" vertical="top"/>
    </xf>
    <xf numFmtId="165" fontId="7" fillId="7" borderId="1" xfId="0" applyNumberFormat="1" applyFont="1" applyFill="1" applyBorder="1" applyAlignment="1" applyProtection="1">
      <alignment horizontal="center" vertical="top"/>
    </xf>
    <xf numFmtId="0" fontId="3" fillId="0" borderId="0" xfId="0" applyFont="1" applyFill="1" applyBorder="1" applyAlignment="1" applyProtection="1">
      <alignment vertical="top"/>
    </xf>
    <xf numFmtId="0" fontId="7" fillId="7" borderId="9" xfId="0" applyFont="1" applyFill="1" applyBorder="1" applyAlignment="1" applyProtection="1">
      <alignment vertical="top" wrapText="1"/>
    </xf>
    <xf numFmtId="3" fontId="7" fillId="7" borderId="10" xfId="0" applyNumberFormat="1" applyFont="1" applyFill="1" applyBorder="1" applyAlignment="1" applyProtection="1">
      <alignment vertical="top"/>
    </xf>
    <xf numFmtId="165" fontId="7" fillId="7" borderId="10" xfId="0" applyNumberFormat="1" applyFont="1" applyFill="1" applyBorder="1" applyAlignment="1" applyProtection="1">
      <alignment horizontal="center" vertical="top"/>
    </xf>
    <xf numFmtId="0" fontId="7" fillId="7" borderId="10" xfId="0" applyFont="1" applyFill="1" applyBorder="1" applyAlignment="1" applyProtection="1">
      <alignment horizontal="center" vertical="top"/>
    </xf>
    <xf numFmtId="3" fontId="7" fillId="7" borderId="10" xfId="0" applyNumberFormat="1" applyFont="1" applyFill="1" applyBorder="1" applyAlignment="1" applyProtection="1">
      <alignment horizontal="center" vertical="top"/>
    </xf>
    <xf numFmtId="4" fontId="7" fillId="7" borderId="10" xfId="0" applyNumberFormat="1" applyFont="1" applyFill="1" applyBorder="1" applyAlignment="1" applyProtection="1">
      <alignment vertical="top"/>
    </xf>
    <xf numFmtId="164" fontId="3" fillId="7" borderId="11" xfId="0" applyNumberFormat="1" applyFont="1" applyFill="1" applyBorder="1" applyAlignment="1" applyProtection="1">
      <alignment horizontal="right" vertical="top"/>
    </xf>
    <xf numFmtId="0" fontId="7" fillId="0" borderId="12" xfId="0" applyFont="1" applyFill="1" applyBorder="1" applyAlignment="1" applyProtection="1">
      <alignment vertical="top" wrapText="1"/>
    </xf>
    <xf numFmtId="3" fontId="7" fillId="0" borderId="3" xfId="0" applyNumberFormat="1" applyFont="1" applyFill="1" applyBorder="1" applyAlignment="1" applyProtection="1">
      <alignment vertical="top"/>
    </xf>
    <xf numFmtId="166" fontId="7" fillId="0" borderId="3" xfId="0" applyNumberFormat="1" applyFont="1" applyFill="1" applyBorder="1" applyAlignment="1" applyProtection="1">
      <alignment horizontal="center" vertical="top"/>
    </xf>
    <xf numFmtId="0" fontId="7" fillId="0" borderId="3" xfId="0" applyFont="1" applyFill="1" applyBorder="1" applyAlignment="1" applyProtection="1">
      <alignment horizontal="center" vertical="top"/>
    </xf>
    <xf numFmtId="3" fontId="7" fillId="0" borderId="3" xfId="0" applyNumberFormat="1" applyFont="1" applyFill="1" applyBorder="1" applyAlignment="1" applyProtection="1">
      <alignment horizontal="center" vertical="top"/>
    </xf>
    <xf numFmtId="4" fontId="7" fillId="0" borderId="3" xfId="0" applyNumberFormat="1" applyFont="1" applyFill="1" applyBorder="1" applyAlignment="1" applyProtection="1">
      <alignment vertical="top"/>
    </xf>
    <xf numFmtId="164" fontId="3" fillId="0" borderId="13" xfId="0" applyNumberFormat="1" applyFont="1" applyFill="1" applyBorder="1" applyAlignment="1" applyProtection="1">
      <alignment horizontal="right" vertical="top"/>
    </xf>
    <xf numFmtId="0" fontId="7" fillId="0" borderId="7" xfId="0" applyFont="1" applyFill="1" applyBorder="1" applyAlignment="1" applyProtection="1">
      <alignment vertical="top" wrapText="1"/>
    </xf>
    <xf numFmtId="3" fontId="7" fillId="0" borderId="1" xfId="0" applyNumberFormat="1" applyFont="1" applyFill="1" applyBorder="1" applyAlignment="1" applyProtection="1">
      <alignment vertical="top"/>
    </xf>
    <xf numFmtId="165" fontId="7" fillId="0" borderId="1" xfId="0" applyNumberFormat="1" applyFont="1" applyFill="1" applyBorder="1" applyAlignment="1" applyProtection="1">
      <alignment horizontal="center" vertical="top"/>
    </xf>
    <xf numFmtId="0" fontId="7" fillId="0" borderId="1" xfId="0" applyFont="1" applyFill="1" applyBorder="1" applyAlignment="1" applyProtection="1">
      <alignment horizontal="center" vertical="top"/>
    </xf>
    <xf numFmtId="3" fontId="7" fillId="0" borderId="1" xfId="0" applyNumberFormat="1" applyFont="1" applyFill="1" applyBorder="1" applyAlignment="1" applyProtection="1">
      <alignment horizontal="center" vertical="top"/>
    </xf>
    <xf numFmtId="4" fontId="7" fillId="0" borderId="1" xfId="0" applyNumberFormat="1" applyFont="1" applyFill="1" applyBorder="1" applyAlignment="1" applyProtection="1">
      <alignment vertical="top"/>
    </xf>
    <xf numFmtId="164" fontId="3" fillId="0" borderId="8" xfId="0" applyNumberFormat="1" applyFont="1" applyFill="1" applyBorder="1" applyAlignment="1" applyProtection="1">
      <alignment horizontal="right" vertical="top"/>
    </xf>
    <xf numFmtId="165" fontId="7" fillId="0" borderId="3" xfId="0" applyNumberFormat="1" applyFont="1" applyFill="1" applyBorder="1" applyAlignment="1" applyProtection="1">
      <alignment horizontal="center" vertical="top"/>
    </xf>
    <xf numFmtId="3" fontId="7" fillId="0" borderId="1" xfId="0" applyNumberFormat="1" applyFont="1" applyFill="1" applyBorder="1" applyAlignment="1" applyProtection="1">
      <alignment horizontal="left" vertical="top"/>
    </xf>
    <xf numFmtId="0" fontId="7" fillId="0" borderId="9" xfId="0" applyFont="1" applyFill="1" applyBorder="1" applyAlignment="1" applyProtection="1">
      <alignment vertical="top" wrapText="1"/>
    </xf>
    <xf numFmtId="3" fontId="7" fillId="0" borderId="10" xfId="0" applyNumberFormat="1" applyFont="1" applyFill="1" applyBorder="1" applyAlignment="1" applyProtection="1">
      <alignment horizontal="left" vertical="top"/>
    </xf>
    <xf numFmtId="165" fontId="7" fillId="0" borderId="10" xfId="0" applyNumberFormat="1" applyFont="1" applyFill="1" applyBorder="1" applyAlignment="1" applyProtection="1">
      <alignment horizontal="center" vertical="top"/>
    </xf>
    <xf numFmtId="0" fontId="7" fillId="0" borderId="10" xfId="0" applyFont="1" applyFill="1" applyBorder="1" applyAlignment="1" applyProtection="1">
      <alignment horizontal="center" vertical="top"/>
    </xf>
    <xf numFmtId="3" fontId="7" fillId="0" borderId="10" xfId="0" applyNumberFormat="1" applyFont="1" applyFill="1" applyBorder="1" applyAlignment="1" applyProtection="1">
      <alignment horizontal="center" vertical="top"/>
    </xf>
    <xf numFmtId="4" fontId="7" fillId="0" borderId="10" xfId="0" applyNumberFormat="1" applyFont="1" applyFill="1" applyBorder="1" applyAlignment="1" applyProtection="1">
      <alignment vertical="top"/>
    </xf>
    <xf numFmtId="164" fontId="3" fillId="0" borderId="11" xfId="0" applyNumberFormat="1" applyFont="1" applyFill="1" applyBorder="1" applyAlignment="1" applyProtection="1">
      <alignment horizontal="right" vertical="top"/>
    </xf>
    <xf numFmtId="0" fontId="7" fillId="3" borderId="4" xfId="0" applyFont="1" applyFill="1" applyBorder="1" applyAlignment="1" applyProtection="1">
      <alignment vertical="top" wrapText="1"/>
    </xf>
    <xf numFmtId="3" fontId="7" fillId="3" borderId="5" xfId="0" applyNumberFormat="1" applyFont="1" applyFill="1" applyBorder="1" applyAlignment="1" applyProtection="1">
      <alignment horizontal="left" vertical="top"/>
    </xf>
    <xf numFmtId="0" fontId="7" fillId="3" borderId="5" xfId="0" applyFont="1" applyFill="1" applyBorder="1" applyAlignment="1" applyProtection="1">
      <alignment horizontal="center" vertical="top"/>
    </xf>
    <xf numFmtId="3" fontId="7" fillId="3" borderId="5" xfId="0" applyNumberFormat="1" applyFont="1" applyFill="1" applyBorder="1" applyAlignment="1" applyProtection="1">
      <alignment horizontal="center" vertical="top"/>
    </xf>
    <xf numFmtId="4" fontId="7" fillId="3" borderId="5" xfId="0" applyNumberFormat="1" applyFont="1" applyFill="1" applyBorder="1" applyAlignment="1" applyProtection="1">
      <alignment vertical="top"/>
    </xf>
    <xf numFmtId="164" fontId="3" fillId="3" borderId="6" xfId="0" applyNumberFormat="1" applyFont="1" applyFill="1" applyBorder="1" applyAlignment="1" applyProtection="1">
      <alignment horizontal="right" vertical="top"/>
    </xf>
    <xf numFmtId="0" fontId="7" fillId="3" borderId="9" xfId="0" applyFont="1" applyFill="1" applyBorder="1" applyAlignment="1" applyProtection="1">
      <alignment vertical="top" wrapText="1"/>
    </xf>
    <xf numFmtId="3" fontId="7" fillId="3" borderId="10" xfId="0" applyNumberFormat="1" applyFont="1" applyFill="1" applyBorder="1" applyAlignment="1" applyProtection="1">
      <alignment horizontal="left" vertical="top"/>
    </xf>
    <xf numFmtId="0" fontId="7" fillId="3" borderId="10" xfId="0" applyFont="1" applyFill="1" applyBorder="1" applyAlignment="1" applyProtection="1">
      <alignment horizontal="center" vertical="top"/>
    </xf>
    <xf numFmtId="3" fontId="7" fillId="3" borderId="10" xfId="0" applyNumberFormat="1" applyFont="1" applyFill="1" applyBorder="1" applyAlignment="1" applyProtection="1">
      <alignment horizontal="center" vertical="top"/>
    </xf>
    <xf numFmtId="4" fontId="7" fillId="3" borderId="10" xfId="0" applyNumberFormat="1" applyFont="1" applyFill="1" applyBorder="1" applyAlignment="1" applyProtection="1">
      <alignment vertical="top"/>
    </xf>
    <xf numFmtId="164" fontId="3" fillId="3" borderId="11" xfId="0" applyNumberFormat="1" applyFont="1" applyFill="1" applyBorder="1" applyAlignment="1" applyProtection="1">
      <alignment horizontal="right" vertical="top"/>
    </xf>
    <xf numFmtId="3" fontId="7" fillId="0" borderId="3" xfId="0" applyNumberFormat="1" applyFont="1" applyFill="1" applyBorder="1" applyAlignment="1" applyProtection="1">
      <alignment horizontal="left" vertical="top"/>
    </xf>
    <xf numFmtId="166" fontId="7" fillId="0" borderId="1" xfId="0" applyNumberFormat="1" applyFont="1" applyFill="1" applyBorder="1" applyAlignment="1" applyProtection="1">
      <alignment horizontal="center" vertical="top"/>
    </xf>
    <xf numFmtId="0" fontId="7" fillId="0" borderId="14" xfId="0" applyFont="1" applyFill="1" applyBorder="1" applyAlignment="1" applyProtection="1">
      <alignment vertical="top" wrapText="1"/>
    </xf>
    <xf numFmtId="3" fontId="7" fillId="0" borderId="2" xfId="0" applyNumberFormat="1" applyFont="1" applyFill="1" applyBorder="1" applyAlignment="1" applyProtection="1">
      <alignment horizontal="left" vertical="top"/>
    </xf>
    <xf numFmtId="3" fontId="7" fillId="0" borderId="2" xfId="0" applyNumberFormat="1" applyFont="1" applyFill="1" applyBorder="1" applyAlignment="1" applyProtection="1">
      <alignment horizontal="center" vertical="top"/>
    </xf>
    <xf numFmtId="4" fontId="7" fillId="0" borderId="2" xfId="0" applyNumberFormat="1" applyFont="1" applyFill="1" applyBorder="1" applyAlignment="1" applyProtection="1">
      <alignment vertical="top"/>
    </xf>
    <xf numFmtId="164" fontId="3" fillId="0" borderId="18" xfId="0" applyNumberFormat="1" applyFont="1" applyFill="1" applyBorder="1" applyAlignment="1" applyProtection="1">
      <alignment horizontal="right" vertical="top"/>
    </xf>
    <xf numFmtId="4" fontId="7" fillId="3" borderId="3" xfId="0" applyNumberFormat="1" applyFont="1" applyFill="1" applyBorder="1" applyAlignment="1" applyProtection="1">
      <alignment vertical="top"/>
    </xf>
    <xf numFmtId="3" fontId="7" fillId="3" borderId="5" xfId="0" applyNumberFormat="1" applyFont="1" applyFill="1" applyBorder="1" applyAlignment="1" applyProtection="1">
      <alignment horizontal="right" vertical="top"/>
    </xf>
    <xf numFmtId="164" fontId="3" fillId="7" borderId="6" xfId="0" applyNumberFormat="1" applyFont="1" applyFill="1" applyBorder="1" applyAlignment="1" applyProtection="1">
      <alignment horizontal="right" vertical="top"/>
    </xf>
    <xf numFmtId="0" fontId="7" fillId="3" borderId="7" xfId="0" applyFont="1" applyFill="1" applyBorder="1" applyAlignment="1" applyProtection="1">
      <alignment vertical="top" wrapText="1"/>
    </xf>
    <xf numFmtId="3" fontId="7" fillId="3" borderId="1" xfId="0" applyNumberFormat="1" applyFont="1" applyFill="1" applyBorder="1" applyAlignment="1" applyProtection="1">
      <alignment horizontal="left" vertical="top"/>
    </xf>
    <xf numFmtId="0" fontId="7" fillId="3" borderId="1" xfId="0" applyFont="1" applyFill="1" applyBorder="1" applyAlignment="1" applyProtection="1">
      <alignment horizontal="center" vertical="top"/>
    </xf>
    <xf numFmtId="3" fontId="7" fillId="3" borderId="1" xfId="0" applyNumberFormat="1" applyFont="1" applyFill="1" applyBorder="1" applyAlignment="1" applyProtection="1">
      <alignment horizontal="center" vertical="top"/>
    </xf>
    <xf numFmtId="4" fontId="7" fillId="3" borderId="1" xfId="0" applyNumberFormat="1" applyFont="1" applyFill="1" applyBorder="1" applyAlignment="1" applyProtection="1">
      <alignment vertical="top"/>
    </xf>
    <xf numFmtId="3" fontId="7" fillId="3" borderId="3" xfId="0" applyNumberFormat="1" applyFont="1" applyFill="1" applyBorder="1" applyAlignment="1" applyProtection="1">
      <alignment horizontal="right" vertical="top"/>
    </xf>
    <xf numFmtId="0" fontId="7" fillId="0" borderId="4" xfId="0" applyFont="1" applyBorder="1" applyAlignment="1" applyProtection="1">
      <alignment vertical="top" wrapText="1"/>
    </xf>
    <xf numFmtId="0" fontId="7" fillId="0" borderId="5" xfId="0" applyFont="1" applyBorder="1" applyAlignment="1" applyProtection="1">
      <alignment horizontal="left" vertical="top"/>
    </xf>
    <xf numFmtId="0" fontId="7" fillId="0" borderId="5" xfId="0" applyFont="1" applyBorder="1" applyAlignment="1" applyProtection="1">
      <alignment horizontal="center" vertical="top"/>
    </xf>
    <xf numFmtId="4" fontId="7" fillId="0" borderId="5" xfId="0" applyNumberFormat="1" applyFont="1" applyFill="1" applyBorder="1" applyAlignment="1" applyProtection="1">
      <alignment vertical="top"/>
    </xf>
    <xf numFmtId="0" fontId="4" fillId="0" borderId="0" xfId="0" applyFont="1" applyAlignment="1" applyProtection="1">
      <alignment vertical="top"/>
    </xf>
    <xf numFmtId="0" fontId="7" fillId="0" borderId="1" xfId="0" applyFont="1" applyBorder="1" applyAlignment="1" applyProtection="1">
      <alignment vertical="top" wrapText="1"/>
    </xf>
    <xf numFmtId="0" fontId="7" fillId="0" borderId="1" xfId="0" applyFont="1" applyBorder="1" applyAlignment="1" applyProtection="1">
      <alignment horizontal="center" vertical="top"/>
    </xf>
    <xf numFmtId="164" fontId="3" fillId="0" borderId="1" xfId="0" applyNumberFormat="1" applyFont="1" applyFill="1" applyBorder="1" applyAlignment="1" applyProtection="1">
      <alignment horizontal="right" vertical="top"/>
    </xf>
    <xf numFmtId="0" fontId="7" fillId="2" borderId="1" xfId="0" applyFont="1" applyFill="1" applyBorder="1" applyAlignment="1" applyProtection="1">
      <alignment horizontal="left" vertical="top" wrapText="1"/>
    </xf>
    <xf numFmtId="3" fontId="3" fillId="2" borderId="1" xfId="0" applyNumberFormat="1" applyFont="1" applyFill="1" applyBorder="1" applyAlignment="1" applyProtection="1">
      <alignment horizontal="center" vertical="top"/>
    </xf>
    <xf numFmtId="0" fontId="3" fillId="2" borderId="1" xfId="0" applyFont="1" applyFill="1" applyBorder="1" applyAlignment="1" applyProtection="1">
      <alignment horizontal="center" vertical="top"/>
    </xf>
    <xf numFmtId="0" fontId="6" fillId="0" borderId="1" xfId="0" applyFont="1" applyFill="1" applyBorder="1" applyAlignment="1" applyProtection="1">
      <alignment horizontal="left" vertical="top" wrapText="1"/>
    </xf>
    <xf numFmtId="3" fontId="4" fillId="0" borderId="1" xfId="0" applyNumberFormat="1" applyFont="1" applyFill="1" applyBorder="1" applyAlignment="1" applyProtection="1">
      <alignment horizontal="center" vertical="top"/>
    </xf>
    <xf numFmtId="0" fontId="4" fillId="0" borderId="1" xfId="0" applyFont="1" applyFill="1" applyBorder="1" applyAlignment="1" applyProtection="1">
      <alignment horizontal="center" vertical="top"/>
    </xf>
    <xf numFmtId="4" fontId="6" fillId="0" borderId="1" xfId="0" applyNumberFormat="1" applyFont="1" applyFill="1" applyBorder="1" applyAlignment="1" applyProtection="1">
      <alignment vertical="top"/>
    </xf>
    <xf numFmtId="164" fontId="4" fillId="0" borderId="1" xfId="0" applyNumberFormat="1" applyFont="1" applyFill="1" applyBorder="1" applyAlignment="1" applyProtection="1">
      <alignment horizontal="center"/>
    </xf>
    <xf numFmtId="164" fontId="4" fillId="0" borderId="1" xfId="0" applyNumberFormat="1" applyFont="1" applyFill="1" applyBorder="1" applyAlignment="1" applyProtection="1">
      <alignment horizontal="right"/>
    </xf>
    <xf numFmtId="0" fontId="3" fillId="0" borderId="0" xfId="0" applyFont="1" applyFill="1" applyProtection="1"/>
    <xf numFmtId="0" fontId="7" fillId="2" borderId="0" xfId="0" applyFont="1" applyFill="1" applyBorder="1" applyAlignment="1" applyProtection="1">
      <alignment horizontal="left" vertical="top" wrapText="1"/>
    </xf>
    <xf numFmtId="0" fontId="3" fillId="2" borderId="0" xfId="0" applyFont="1" applyFill="1" applyBorder="1" applyAlignment="1" applyProtection="1">
      <alignment horizontal="center" vertical="top"/>
    </xf>
    <xf numFmtId="3" fontId="3" fillId="2" borderId="0" xfId="0" applyNumberFormat="1" applyFont="1" applyFill="1" applyBorder="1" applyAlignment="1" applyProtection="1">
      <alignment horizontal="center" vertical="top"/>
    </xf>
    <xf numFmtId="4" fontId="2" fillId="0" borderId="0" xfId="0" applyNumberFormat="1" applyFont="1" applyFill="1" applyBorder="1" applyAlignment="1" applyProtection="1">
      <alignment vertical="top"/>
    </xf>
    <xf numFmtId="164" fontId="3" fillId="0" borderId="0" xfId="0" applyNumberFormat="1" applyFont="1" applyFill="1" applyBorder="1" applyAlignment="1" applyProtection="1">
      <alignment horizontal="center"/>
    </xf>
    <xf numFmtId="164" fontId="3" fillId="0" borderId="0" xfId="0" applyNumberFormat="1" applyFont="1" applyFill="1" applyBorder="1" applyAlignment="1" applyProtection="1">
      <alignment horizontal="right"/>
    </xf>
    <xf numFmtId="0" fontId="4" fillId="0" borderId="0" xfId="0" applyFont="1" applyProtection="1"/>
    <xf numFmtId="0" fontId="8" fillId="5" borderId="1" xfId="0" applyFont="1" applyFill="1" applyBorder="1" applyAlignment="1" applyProtection="1">
      <alignment horizontal="left"/>
    </xf>
    <xf numFmtId="0" fontId="8" fillId="5" borderId="1" xfId="0" applyFont="1" applyFill="1" applyBorder="1" applyAlignment="1" applyProtection="1">
      <alignment horizontal="center"/>
    </xf>
    <xf numFmtId="0" fontId="3" fillId="0" borderId="1" xfId="0" applyFont="1" applyBorder="1" applyProtection="1"/>
    <xf numFmtId="164" fontId="3" fillId="0" borderId="1" xfId="0" applyNumberFormat="1" applyFont="1" applyBorder="1" applyProtection="1"/>
    <xf numFmtId="0" fontId="4" fillId="0" borderId="1" xfId="0" applyFont="1" applyBorder="1" applyAlignment="1" applyProtection="1">
      <alignment wrapText="1"/>
    </xf>
    <xf numFmtId="9" fontId="4" fillId="0" borderId="1" xfId="0" applyNumberFormat="1" applyFont="1" applyBorder="1" applyAlignment="1" applyProtection="1">
      <alignment horizontal="center"/>
    </xf>
    <xf numFmtId="164" fontId="4" fillId="0" borderId="0" xfId="0" applyNumberFormat="1" applyFont="1" applyProtection="1"/>
    <xf numFmtId="2" fontId="3" fillId="0" borderId="1" xfId="0" applyNumberFormat="1" applyFont="1" applyFill="1" applyBorder="1" applyAlignment="1" applyProtection="1">
      <alignment wrapText="1"/>
    </xf>
    <xf numFmtId="0" fontId="0" fillId="0" borderId="0" xfId="0" applyProtection="1"/>
    <xf numFmtId="0" fontId="3" fillId="0" borderId="1" xfId="0" applyFont="1" applyBorder="1" applyAlignment="1" applyProtection="1">
      <alignment horizontal="right"/>
    </xf>
    <xf numFmtId="2" fontId="4" fillId="0" borderId="1" xfId="0" applyNumberFormat="1" applyFont="1" applyBorder="1" applyAlignment="1" applyProtection="1">
      <alignment wrapText="1"/>
    </xf>
    <xf numFmtId="164" fontId="3" fillId="0" borderId="1" xfId="0" applyNumberFormat="1" applyFont="1" applyFill="1" applyBorder="1" applyProtection="1"/>
    <xf numFmtId="164" fontId="15" fillId="9" borderId="1" xfId="0" applyNumberFormat="1" applyFont="1" applyFill="1" applyBorder="1" applyProtection="1"/>
    <xf numFmtId="0" fontId="3" fillId="0" borderId="1" xfId="0" applyFont="1" applyBorder="1" applyAlignment="1" applyProtection="1">
      <alignment wrapText="1"/>
    </xf>
    <xf numFmtId="9" fontId="3" fillId="0" borderId="1" xfId="0" applyNumberFormat="1" applyFont="1" applyBorder="1" applyProtection="1"/>
    <xf numFmtId="0" fontId="3" fillId="0" borderId="0" xfId="0" applyFont="1" applyBorder="1" applyAlignment="1" applyProtection="1">
      <alignment wrapText="1"/>
    </xf>
    <xf numFmtId="9" fontId="3" fillId="0" borderId="0" xfId="0" applyNumberFormat="1" applyFont="1" applyBorder="1" applyProtection="1"/>
    <xf numFmtId="0" fontId="3" fillId="2" borderId="1" xfId="0" applyFont="1" applyFill="1" applyBorder="1" applyAlignment="1" applyProtection="1">
      <alignment horizontal="right" vertical="center"/>
    </xf>
    <xf numFmtId="0" fontId="3" fillId="2" borderId="1" xfId="0" applyFont="1" applyFill="1" applyBorder="1" applyAlignment="1" applyProtection="1">
      <alignment wrapText="1"/>
    </xf>
    <xf numFmtId="0" fontId="0" fillId="2" borderId="1" xfId="0" applyFill="1" applyBorder="1" applyAlignment="1" applyProtection="1">
      <alignment wrapText="1"/>
    </xf>
    <xf numFmtId="0" fontId="11" fillId="8" borderId="0" xfId="0" applyFont="1" applyFill="1" applyAlignment="1" applyProtection="1">
      <alignment horizontal="center" vertical="center" wrapText="1"/>
    </xf>
    <xf numFmtId="0" fontId="3" fillId="8" borderId="0" xfId="0" applyFont="1" applyFill="1" applyAlignment="1" applyProtection="1">
      <alignment horizontal="left" vertical="top" wrapText="1"/>
    </xf>
    <xf numFmtId="0" fontId="3" fillId="4" borderId="0" xfId="0" applyFont="1" applyFill="1" applyAlignment="1" applyProtection="1">
      <alignment horizontal="center" vertical="center" wrapText="1"/>
      <protection locked="0"/>
    </xf>
    <xf numFmtId="0" fontId="3" fillId="2" borderId="20" xfId="0" applyFont="1" applyFill="1" applyBorder="1" applyAlignment="1" applyProtection="1">
      <alignment horizontal="left" vertical="center" wrapText="1"/>
    </xf>
    <xf numFmtId="0" fontId="3" fillId="2" borderId="21" xfId="0" applyFont="1" applyFill="1" applyBorder="1" applyAlignment="1" applyProtection="1">
      <alignment horizontal="left" vertical="center" wrapText="1"/>
    </xf>
    <xf numFmtId="0" fontId="3" fillId="2" borderId="22" xfId="0" applyFont="1" applyFill="1" applyBorder="1" applyAlignment="1" applyProtection="1">
      <alignment horizontal="left" vertical="center" wrapText="1"/>
    </xf>
    <xf numFmtId="0" fontId="12" fillId="9" borderId="0" xfId="0" applyFont="1" applyFill="1" applyAlignment="1" applyProtection="1">
      <alignment horizontal="center" vertical="center" wrapText="1"/>
    </xf>
    <xf numFmtId="0" fontId="14" fillId="8" borderId="0" xfId="0" applyFont="1" applyFill="1" applyAlignment="1" applyProtection="1">
      <alignment horizontal="center" vertical="center" wrapText="1"/>
    </xf>
    <xf numFmtId="4" fontId="3" fillId="6" borderId="20" xfId="0" applyNumberFormat="1" applyFont="1" applyFill="1" applyBorder="1" applyAlignment="1" applyProtection="1">
      <alignment horizontal="left" vertical="top" wrapText="1"/>
    </xf>
    <xf numFmtId="4" fontId="3" fillId="6" borderId="21" xfId="0" applyNumberFormat="1" applyFont="1" applyFill="1" applyBorder="1" applyAlignment="1" applyProtection="1">
      <alignment horizontal="left" vertical="top" wrapText="1"/>
    </xf>
    <xf numFmtId="4" fontId="3" fillId="6" borderId="22" xfId="0" applyNumberFormat="1" applyFont="1" applyFill="1" applyBorder="1" applyAlignment="1" applyProtection="1">
      <alignment horizontal="left" vertical="top" wrapText="1"/>
    </xf>
    <xf numFmtId="0" fontId="13" fillId="9" borderId="19" xfId="0" applyFont="1" applyFill="1" applyBorder="1" applyAlignment="1" applyProtection="1">
      <alignment horizontal="center" vertical="top" wrapText="1"/>
    </xf>
  </cellXfs>
  <cellStyles count="4">
    <cellStyle name="Euro" xfId="1" xr:uid="{00000000-0005-0000-0000-000000000000}"/>
    <cellStyle name="Standard" xfId="0" builtinId="0"/>
    <cellStyle name="Standard 2" xfId="3" xr:uid="{00000000-0005-0000-0000-000002000000}"/>
    <cellStyle name="Währung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9"/>
  <sheetViews>
    <sheetView tabSelected="1" topLeftCell="A4" zoomScale="85" zoomScaleNormal="85" workbookViewId="0">
      <selection activeCell="A4" sqref="A4:E4"/>
    </sheetView>
  </sheetViews>
  <sheetFormatPr baseColWidth="10" defaultColWidth="11.44140625" defaultRowHeight="14.4" x14ac:dyDescent="0.25"/>
  <cols>
    <col min="1" max="1" width="29.88671875" style="5" customWidth="1"/>
    <col min="2" max="2" width="41.88671875" style="5" customWidth="1"/>
    <col min="3" max="3" width="15.88671875" style="5" customWidth="1"/>
    <col min="4" max="4" width="18" style="5" bestFit="1" customWidth="1"/>
    <col min="5" max="6" width="19.6640625" style="5" customWidth="1"/>
    <col min="7" max="7" width="17.6640625" style="5" bestFit="1" customWidth="1"/>
    <col min="8" max="9" width="15.5546875" style="5" customWidth="1"/>
    <col min="10" max="10" width="17.6640625" style="5" bestFit="1" customWidth="1"/>
    <col min="11" max="11" width="17.44140625" style="5" customWidth="1"/>
    <col min="12" max="12" width="14.6640625" style="5" customWidth="1"/>
    <col min="13" max="13" width="14" style="5" customWidth="1"/>
    <col min="14" max="14" width="11.44140625" style="5" customWidth="1"/>
    <col min="15" max="15" width="17.6640625" style="5" customWidth="1"/>
    <col min="16" max="16384" width="11.44140625" style="5"/>
  </cols>
  <sheetData>
    <row r="1" spans="1:15" ht="20.3" x14ac:dyDescent="0.25">
      <c r="A1" s="129" t="s">
        <v>61</v>
      </c>
      <c r="B1" s="129"/>
      <c r="C1" s="129"/>
      <c r="D1" s="129"/>
      <c r="E1" s="129"/>
      <c r="F1" s="129"/>
      <c r="G1" s="129"/>
    </row>
    <row r="2" spans="1:15" x14ac:dyDescent="0.25">
      <c r="A2" s="130" t="s">
        <v>60</v>
      </c>
      <c r="B2" s="130"/>
      <c r="C2" s="130"/>
      <c r="D2" s="130"/>
      <c r="E2" s="130"/>
      <c r="F2" s="130"/>
      <c r="G2" s="130"/>
    </row>
    <row r="3" spans="1:15" x14ac:dyDescent="0.25">
      <c r="A3" s="130" t="s">
        <v>58</v>
      </c>
      <c r="B3" s="130"/>
      <c r="C3" s="130"/>
      <c r="D3" s="130"/>
      <c r="E3" s="130"/>
      <c r="F3" s="130"/>
      <c r="G3" s="130"/>
    </row>
    <row r="4" spans="1:15" ht="30.95" customHeight="1" x14ac:dyDescent="0.25">
      <c r="A4" s="131"/>
      <c r="B4" s="131"/>
      <c r="C4" s="131"/>
      <c r="D4" s="131"/>
      <c r="E4" s="131"/>
      <c r="F4" s="135" t="s">
        <v>59</v>
      </c>
      <c r="G4" s="135"/>
    </row>
    <row r="5" spans="1:15" ht="70.2" customHeight="1" x14ac:dyDescent="0.25">
      <c r="A5" s="136" t="s">
        <v>65</v>
      </c>
      <c r="B5" s="136"/>
      <c r="C5" s="136"/>
      <c r="D5" s="136"/>
      <c r="E5" s="136"/>
      <c r="F5" s="136"/>
      <c r="G5" s="136"/>
    </row>
    <row r="6" spans="1:15" ht="20.3" customHeight="1" x14ac:dyDescent="0.25"/>
    <row r="7" spans="1:15" s="8" customFormat="1" ht="45.85" thickBot="1" x14ac:dyDescent="0.3">
      <c r="A7" s="6" t="s">
        <v>0</v>
      </c>
      <c r="B7" s="7" t="s">
        <v>66</v>
      </c>
      <c r="C7" s="7" t="s">
        <v>67</v>
      </c>
      <c r="D7" s="7" t="s">
        <v>113</v>
      </c>
      <c r="E7" s="7" t="s">
        <v>40</v>
      </c>
      <c r="F7" s="7" t="s">
        <v>33</v>
      </c>
      <c r="G7" s="7" t="s">
        <v>106</v>
      </c>
      <c r="H7" s="7" t="s">
        <v>105</v>
      </c>
      <c r="I7" s="7" t="s">
        <v>68</v>
      </c>
      <c r="J7" s="7" t="s">
        <v>114</v>
      </c>
      <c r="K7" s="7" t="s">
        <v>115</v>
      </c>
      <c r="L7" s="7" t="s">
        <v>117</v>
      </c>
      <c r="M7" s="7" t="s">
        <v>116</v>
      </c>
      <c r="N7" s="7" t="s">
        <v>120</v>
      </c>
      <c r="O7" s="7" t="s">
        <v>119</v>
      </c>
    </row>
    <row r="8" spans="1:15" s="16" customFormat="1" x14ac:dyDescent="0.3">
      <c r="A8" s="9" t="s">
        <v>8</v>
      </c>
      <c r="B8" s="10" t="s">
        <v>70</v>
      </c>
      <c r="C8" s="11">
        <v>40</v>
      </c>
      <c r="D8" s="12">
        <v>6</v>
      </c>
      <c r="E8" s="12" t="s">
        <v>41</v>
      </c>
      <c r="F8" s="13">
        <v>56</v>
      </c>
      <c r="G8" s="13">
        <v>1</v>
      </c>
      <c r="H8" s="13" t="s">
        <v>38</v>
      </c>
      <c r="I8" s="13"/>
      <c r="J8" s="13" t="s">
        <v>38</v>
      </c>
      <c r="K8" s="14">
        <v>1147</v>
      </c>
      <c r="L8" s="14">
        <v>891</v>
      </c>
      <c r="M8" s="14">
        <f>K8-L8</f>
        <v>256</v>
      </c>
      <c r="N8" s="3"/>
      <c r="O8" s="15">
        <f t="shared" ref="O8:O47" si="0">F8*N8</f>
        <v>0</v>
      </c>
    </row>
    <row r="9" spans="1:15" s="16" customFormat="1" x14ac:dyDescent="0.3">
      <c r="A9" s="17" t="s">
        <v>7</v>
      </c>
      <c r="B9" s="18" t="s">
        <v>69</v>
      </c>
      <c r="C9" s="19">
        <v>2</v>
      </c>
      <c r="D9" s="20">
        <v>6</v>
      </c>
      <c r="E9" s="20" t="s">
        <v>41</v>
      </c>
      <c r="F9" s="21">
        <v>50</v>
      </c>
      <c r="G9" s="21">
        <v>2</v>
      </c>
      <c r="H9" s="21" t="s">
        <v>38</v>
      </c>
      <c r="I9" s="21" t="s">
        <v>75</v>
      </c>
      <c r="J9" s="21" t="s">
        <v>38</v>
      </c>
      <c r="K9" s="22">
        <v>1108.8900000000001</v>
      </c>
      <c r="L9" s="22">
        <v>953.45</v>
      </c>
      <c r="M9" s="22">
        <f t="shared" ref="M9:M35" si="1">K9-L9</f>
        <v>155.44000000000005</v>
      </c>
      <c r="N9" s="22">
        <f t="shared" ref="N9:N45" si="2">$N$8</f>
        <v>0</v>
      </c>
      <c r="O9" s="23">
        <f t="shared" si="0"/>
        <v>0</v>
      </c>
    </row>
    <row r="10" spans="1:15" s="16" customFormat="1" x14ac:dyDescent="0.3">
      <c r="A10" s="17" t="s">
        <v>6</v>
      </c>
      <c r="B10" s="18" t="s">
        <v>71</v>
      </c>
      <c r="C10" s="24">
        <v>27</v>
      </c>
      <c r="D10" s="20">
        <v>6</v>
      </c>
      <c r="E10" s="20" t="s">
        <v>41</v>
      </c>
      <c r="F10" s="21">
        <v>50</v>
      </c>
      <c r="G10" s="21">
        <v>2</v>
      </c>
      <c r="H10" s="21" t="s">
        <v>38</v>
      </c>
      <c r="I10" s="21"/>
      <c r="J10" s="21" t="s">
        <v>38</v>
      </c>
      <c r="K10" s="22">
        <v>969</v>
      </c>
      <c r="L10" s="22">
        <v>720</v>
      </c>
      <c r="M10" s="22">
        <f t="shared" si="1"/>
        <v>249</v>
      </c>
      <c r="N10" s="22">
        <f t="shared" si="2"/>
        <v>0</v>
      </c>
      <c r="O10" s="23">
        <f t="shared" si="0"/>
        <v>0</v>
      </c>
    </row>
    <row r="11" spans="1:15" s="16" customFormat="1" x14ac:dyDescent="0.3">
      <c r="A11" s="17" t="s">
        <v>9</v>
      </c>
      <c r="B11" s="18" t="s">
        <v>72</v>
      </c>
      <c r="C11" s="19">
        <v>3</v>
      </c>
      <c r="D11" s="20">
        <v>6</v>
      </c>
      <c r="E11" s="20" t="s">
        <v>41</v>
      </c>
      <c r="F11" s="21">
        <v>50</v>
      </c>
      <c r="G11" s="21">
        <v>1</v>
      </c>
      <c r="H11" s="21" t="s">
        <v>38</v>
      </c>
      <c r="I11" s="21"/>
      <c r="J11" s="21" t="s">
        <v>38</v>
      </c>
      <c r="K11" s="22">
        <v>846</v>
      </c>
      <c r="L11" s="22">
        <v>564</v>
      </c>
      <c r="M11" s="22">
        <f t="shared" si="1"/>
        <v>282</v>
      </c>
      <c r="N11" s="22">
        <f t="shared" si="2"/>
        <v>0</v>
      </c>
      <c r="O11" s="23">
        <f t="shared" si="0"/>
        <v>0</v>
      </c>
    </row>
    <row r="12" spans="1:15" s="25" customFormat="1" x14ac:dyDescent="0.3">
      <c r="A12" s="17" t="s">
        <v>13</v>
      </c>
      <c r="B12" s="18" t="s">
        <v>78</v>
      </c>
      <c r="C12" s="24">
        <v>74</v>
      </c>
      <c r="D12" s="20">
        <v>6</v>
      </c>
      <c r="E12" s="20" t="s">
        <v>41</v>
      </c>
      <c r="F12" s="21">
        <v>50</v>
      </c>
      <c r="G12" s="21">
        <v>1</v>
      </c>
      <c r="H12" s="21" t="s">
        <v>38</v>
      </c>
      <c r="I12" s="21"/>
      <c r="J12" s="21" t="s">
        <v>38</v>
      </c>
      <c r="K12" s="22">
        <v>581.5</v>
      </c>
      <c r="L12" s="22">
        <v>440</v>
      </c>
      <c r="M12" s="22">
        <f t="shared" si="1"/>
        <v>141.5</v>
      </c>
      <c r="N12" s="22">
        <f t="shared" si="2"/>
        <v>0</v>
      </c>
      <c r="O12" s="23">
        <f t="shared" si="0"/>
        <v>0</v>
      </c>
    </row>
    <row r="13" spans="1:15" s="25" customFormat="1" x14ac:dyDescent="0.3">
      <c r="A13" s="17" t="s">
        <v>14</v>
      </c>
      <c r="B13" s="18" t="s">
        <v>79</v>
      </c>
      <c r="C13" s="24">
        <v>18</v>
      </c>
      <c r="D13" s="20">
        <v>6</v>
      </c>
      <c r="E13" s="20" t="s">
        <v>41</v>
      </c>
      <c r="F13" s="21">
        <v>50</v>
      </c>
      <c r="G13" s="21">
        <v>1</v>
      </c>
      <c r="H13" s="21" t="s">
        <v>38</v>
      </c>
      <c r="I13" s="21"/>
      <c r="J13" s="21" t="s">
        <v>38</v>
      </c>
      <c r="K13" s="22">
        <v>762.89</v>
      </c>
      <c r="L13" s="22">
        <v>580</v>
      </c>
      <c r="M13" s="22">
        <f t="shared" si="1"/>
        <v>182.89</v>
      </c>
      <c r="N13" s="22">
        <f t="shared" si="2"/>
        <v>0</v>
      </c>
      <c r="O13" s="23">
        <f t="shared" si="0"/>
        <v>0</v>
      </c>
    </row>
    <row r="14" spans="1:15" s="25" customFormat="1" x14ac:dyDescent="0.3">
      <c r="A14" s="17" t="s">
        <v>16</v>
      </c>
      <c r="B14" s="18" t="s">
        <v>83</v>
      </c>
      <c r="C14" s="24">
        <v>52</v>
      </c>
      <c r="D14" s="20">
        <v>6</v>
      </c>
      <c r="E14" s="20" t="s">
        <v>41</v>
      </c>
      <c r="F14" s="21">
        <v>50</v>
      </c>
      <c r="G14" s="21">
        <v>1</v>
      </c>
      <c r="H14" s="21" t="s">
        <v>38</v>
      </c>
      <c r="I14" s="21"/>
      <c r="J14" s="21" t="s">
        <v>39</v>
      </c>
      <c r="K14" s="22">
        <v>1617.26</v>
      </c>
      <c r="L14" s="22">
        <v>1300</v>
      </c>
      <c r="M14" s="22">
        <f t="shared" si="1"/>
        <v>317.26</v>
      </c>
      <c r="N14" s="22">
        <f t="shared" si="2"/>
        <v>0</v>
      </c>
      <c r="O14" s="23">
        <f t="shared" si="0"/>
        <v>0</v>
      </c>
    </row>
    <row r="15" spans="1:15" s="25" customFormat="1" x14ac:dyDescent="0.3">
      <c r="A15" s="17" t="s">
        <v>19</v>
      </c>
      <c r="B15" s="18" t="s">
        <v>88</v>
      </c>
      <c r="C15" s="24">
        <v>22</v>
      </c>
      <c r="D15" s="20">
        <v>6</v>
      </c>
      <c r="E15" s="20" t="s">
        <v>41</v>
      </c>
      <c r="F15" s="21">
        <v>50</v>
      </c>
      <c r="G15" s="21">
        <v>1</v>
      </c>
      <c r="H15" s="21" t="s">
        <v>38</v>
      </c>
      <c r="I15" s="21"/>
      <c r="J15" s="21" t="s">
        <v>38</v>
      </c>
      <c r="K15" s="22">
        <v>716.34</v>
      </c>
      <c r="L15" s="22">
        <v>608</v>
      </c>
      <c r="M15" s="22">
        <f t="shared" si="1"/>
        <v>108.34000000000003</v>
      </c>
      <c r="N15" s="22">
        <f t="shared" si="2"/>
        <v>0</v>
      </c>
      <c r="O15" s="23">
        <f t="shared" si="0"/>
        <v>0</v>
      </c>
    </row>
    <row r="16" spans="1:15" s="16" customFormat="1" ht="15.05" thickBot="1" x14ac:dyDescent="0.35">
      <c r="A16" s="26" t="s">
        <v>27</v>
      </c>
      <c r="B16" s="27" t="s">
        <v>98</v>
      </c>
      <c r="C16" s="28">
        <v>76</v>
      </c>
      <c r="D16" s="29">
        <v>6</v>
      </c>
      <c r="E16" s="29" t="s">
        <v>41</v>
      </c>
      <c r="F16" s="30">
        <v>50</v>
      </c>
      <c r="G16" s="30">
        <v>1</v>
      </c>
      <c r="H16" s="30" t="s">
        <v>38</v>
      </c>
      <c r="I16" s="30"/>
      <c r="J16" s="30" t="s">
        <v>38</v>
      </c>
      <c r="K16" s="31">
        <v>834.44</v>
      </c>
      <c r="L16" s="31">
        <v>700</v>
      </c>
      <c r="M16" s="31">
        <f t="shared" si="1"/>
        <v>134.44000000000005</v>
      </c>
      <c r="N16" s="31">
        <f t="shared" si="2"/>
        <v>0</v>
      </c>
      <c r="O16" s="32">
        <f t="shared" si="0"/>
        <v>0</v>
      </c>
    </row>
    <row r="17" spans="1:15" s="16" customFormat="1" x14ac:dyDescent="0.3">
      <c r="A17" s="33" t="s">
        <v>10</v>
      </c>
      <c r="B17" s="34" t="s">
        <v>73</v>
      </c>
      <c r="C17" s="35">
        <v>9</v>
      </c>
      <c r="D17" s="36">
        <v>6</v>
      </c>
      <c r="E17" s="36" t="s">
        <v>41</v>
      </c>
      <c r="F17" s="37">
        <v>40</v>
      </c>
      <c r="G17" s="37">
        <v>1</v>
      </c>
      <c r="H17" s="37" t="s">
        <v>38</v>
      </c>
      <c r="I17" s="37"/>
      <c r="J17" s="37" t="s">
        <v>38</v>
      </c>
      <c r="K17" s="38">
        <v>785</v>
      </c>
      <c r="L17" s="38">
        <v>665</v>
      </c>
      <c r="M17" s="38">
        <f t="shared" si="1"/>
        <v>120</v>
      </c>
      <c r="N17" s="38">
        <f t="shared" si="2"/>
        <v>0</v>
      </c>
      <c r="O17" s="39">
        <f t="shared" si="0"/>
        <v>0</v>
      </c>
    </row>
    <row r="18" spans="1:15" s="16" customFormat="1" x14ac:dyDescent="0.3">
      <c r="A18" s="40" t="s">
        <v>11</v>
      </c>
      <c r="B18" s="41" t="s">
        <v>74</v>
      </c>
      <c r="C18" s="42">
        <v>68</v>
      </c>
      <c r="D18" s="43">
        <v>6</v>
      </c>
      <c r="E18" s="36" t="s">
        <v>41</v>
      </c>
      <c r="F18" s="44">
        <v>40</v>
      </c>
      <c r="G18" s="44">
        <v>2</v>
      </c>
      <c r="H18" s="44" t="s">
        <v>38</v>
      </c>
      <c r="I18" s="44" t="s">
        <v>75</v>
      </c>
      <c r="J18" s="44" t="s">
        <v>38</v>
      </c>
      <c r="K18" s="45">
        <v>634</v>
      </c>
      <c r="L18" s="45">
        <v>532</v>
      </c>
      <c r="M18" s="45">
        <f t="shared" si="1"/>
        <v>102</v>
      </c>
      <c r="N18" s="45">
        <f t="shared" si="2"/>
        <v>0</v>
      </c>
      <c r="O18" s="46">
        <f t="shared" si="0"/>
        <v>0</v>
      </c>
    </row>
    <row r="19" spans="1:15" s="16" customFormat="1" x14ac:dyDescent="0.3">
      <c r="A19" s="40" t="s">
        <v>32</v>
      </c>
      <c r="B19" s="41" t="s">
        <v>77</v>
      </c>
      <c r="C19" s="42">
        <v>31</v>
      </c>
      <c r="D19" s="43">
        <v>6</v>
      </c>
      <c r="E19" s="36" t="s">
        <v>41</v>
      </c>
      <c r="F19" s="44">
        <v>40</v>
      </c>
      <c r="G19" s="44">
        <v>2</v>
      </c>
      <c r="H19" s="44" t="s">
        <v>38</v>
      </c>
      <c r="I19" s="44"/>
      <c r="J19" s="44" t="s">
        <v>38</v>
      </c>
      <c r="K19" s="45">
        <f>485.7+119.65</f>
        <v>605.35</v>
      </c>
      <c r="L19" s="45">
        <f>369+47</f>
        <v>416</v>
      </c>
      <c r="M19" s="45">
        <f t="shared" si="1"/>
        <v>189.35000000000002</v>
      </c>
      <c r="N19" s="45">
        <f t="shared" si="2"/>
        <v>0</v>
      </c>
      <c r="O19" s="46">
        <f t="shared" si="0"/>
        <v>0</v>
      </c>
    </row>
    <row r="20" spans="1:15" s="16" customFormat="1" x14ac:dyDescent="0.3">
      <c r="A20" s="40" t="s">
        <v>1</v>
      </c>
      <c r="B20" s="41" t="s">
        <v>80</v>
      </c>
      <c r="C20" s="42">
        <v>67</v>
      </c>
      <c r="D20" s="43">
        <v>6</v>
      </c>
      <c r="E20" s="36" t="s">
        <v>41</v>
      </c>
      <c r="F20" s="44">
        <v>40</v>
      </c>
      <c r="G20" s="44">
        <v>1</v>
      </c>
      <c r="H20" s="44" t="s">
        <v>38</v>
      </c>
      <c r="I20" s="44"/>
      <c r="J20" s="44" t="s">
        <v>38</v>
      </c>
      <c r="K20" s="45">
        <v>603</v>
      </c>
      <c r="L20" s="45">
        <v>500</v>
      </c>
      <c r="M20" s="45">
        <f t="shared" si="1"/>
        <v>103</v>
      </c>
      <c r="N20" s="45">
        <f t="shared" si="2"/>
        <v>0</v>
      </c>
      <c r="O20" s="46">
        <f t="shared" si="0"/>
        <v>0</v>
      </c>
    </row>
    <row r="21" spans="1:15" s="16" customFormat="1" x14ac:dyDescent="0.3">
      <c r="A21" s="33" t="s">
        <v>5</v>
      </c>
      <c r="B21" s="34" t="s">
        <v>87</v>
      </c>
      <c r="C21" s="47">
        <v>59</v>
      </c>
      <c r="D21" s="43">
        <v>6</v>
      </c>
      <c r="E21" s="36" t="s">
        <v>41</v>
      </c>
      <c r="F21" s="37">
        <v>40</v>
      </c>
      <c r="G21" s="37">
        <v>2</v>
      </c>
      <c r="H21" s="44" t="s">
        <v>38</v>
      </c>
      <c r="I21" s="37" t="s">
        <v>75</v>
      </c>
      <c r="J21" s="37" t="s">
        <v>38</v>
      </c>
      <c r="K21" s="38">
        <v>512</v>
      </c>
      <c r="L21" s="38">
        <v>352</v>
      </c>
      <c r="M21" s="38">
        <f t="shared" si="1"/>
        <v>160</v>
      </c>
      <c r="N21" s="38">
        <f t="shared" si="2"/>
        <v>0</v>
      </c>
      <c r="O21" s="39">
        <f t="shared" si="0"/>
        <v>0</v>
      </c>
    </row>
    <row r="22" spans="1:15" s="16" customFormat="1" x14ac:dyDescent="0.3">
      <c r="A22" s="40" t="s">
        <v>20</v>
      </c>
      <c r="B22" s="48" t="s">
        <v>89</v>
      </c>
      <c r="C22" s="42">
        <v>34</v>
      </c>
      <c r="D22" s="43">
        <v>6</v>
      </c>
      <c r="E22" s="36" t="s">
        <v>41</v>
      </c>
      <c r="F22" s="44">
        <v>40</v>
      </c>
      <c r="G22" s="44">
        <v>1</v>
      </c>
      <c r="H22" s="44" t="s">
        <v>38</v>
      </c>
      <c r="I22" s="44"/>
      <c r="J22" s="44" t="s">
        <v>38</v>
      </c>
      <c r="K22" s="45">
        <v>613.79999999999995</v>
      </c>
      <c r="L22" s="45">
        <v>550</v>
      </c>
      <c r="M22" s="45">
        <f t="shared" si="1"/>
        <v>63.799999999999955</v>
      </c>
      <c r="N22" s="45">
        <f t="shared" si="2"/>
        <v>0</v>
      </c>
      <c r="O22" s="46">
        <f t="shared" si="0"/>
        <v>0</v>
      </c>
    </row>
    <row r="23" spans="1:15" s="16" customFormat="1" x14ac:dyDescent="0.3">
      <c r="A23" s="40" t="s">
        <v>3</v>
      </c>
      <c r="B23" s="48" t="s">
        <v>92</v>
      </c>
      <c r="C23" s="42">
        <v>56</v>
      </c>
      <c r="D23" s="43">
        <v>6</v>
      </c>
      <c r="E23" s="36" t="s">
        <v>41</v>
      </c>
      <c r="F23" s="44">
        <v>40</v>
      </c>
      <c r="G23" s="44">
        <v>1</v>
      </c>
      <c r="H23" s="44" t="s">
        <v>38</v>
      </c>
      <c r="I23" s="44"/>
      <c r="J23" s="44" t="s">
        <v>38</v>
      </c>
      <c r="K23" s="45">
        <v>632</v>
      </c>
      <c r="L23" s="45">
        <v>532</v>
      </c>
      <c r="M23" s="45">
        <f t="shared" si="1"/>
        <v>100</v>
      </c>
      <c r="N23" s="45">
        <f t="shared" si="2"/>
        <v>0</v>
      </c>
      <c r="O23" s="46">
        <f t="shared" si="0"/>
        <v>0</v>
      </c>
    </row>
    <row r="24" spans="1:15" s="16" customFormat="1" x14ac:dyDescent="0.3">
      <c r="A24" s="40" t="s">
        <v>23</v>
      </c>
      <c r="B24" s="48" t="s">
        <v>93</v>
      </c>
      <c r="C24" s="42">
        <v>32</v>
      </c>
      <c r="D24" s="43">
        <v>6</v>
      </c>
      <c r="E24" s="36" t="s">
        <v>41</v>
      </c>
      <c r="F24" s="44">
        <v>40</v>
      </c>
      <c r="G24" s="44">
        <v>1</v>
      </c>
      <c r="H24" s="44" t="s">
        <v>38</v>
      </c>
      <c r="I24" s="44"/>
      <c r="J24" s="44" t="s">
        <v>38</v>
      </c>
      <c r="K24" s="45">
        <v>548</v>
      </c>
      <c r="L24" s="45">
        <v>400</v>
      </c>
      <c r="M24" s="45">
        <f t="shared" si="1"/>
        <v>148</v>
      </c>
      <c r="N24" s="45">
        <f t="shared" si="2"/>
        <v>0</v>
      </c>
      <c r="O24" s="46">
        <f t="shared" si="0"/>
        <v>0</v>
      </c>
    </row>
    <row r="25" spans="1:15" s="16" customFormat="1" x14ac:dyDescent="0.3">
      <c r="A25" s="40" t="s">
        <v>25</v>
      </c>
      <c r="B25" s="48" t="s">
        <v>95</v>
      </c>
      <c r="C25" s="42">
        <v>65</v>
      </c>
      <c r="D25" s="43">
        <v>6</v>
      </c>
      <c r="E25" s="36" t="s">
        <v>41</v>
      </c>
      <c r="F25" s="44">
        <v>40</v>
      </c>
      <c r="G25" s="44">
        <v>2</v>
      </c>
      <c r="H25" s="44" t="s">
        <v>38</v>
      </c>
      <c r="I25" s="44"/>
      <c r="J25" s="44" t="s">
        <v>38</v>
      </c>
      <c r="K25" s="45">
        <v>708</v>
      </c>
      <c r="L25" s="45">
        <v>620</v>
      </c>
      <c r="M25" s="45">
        <f t="shared" si="1"/>
        <v>88</v>
      </c>
      <c r="N25" s="45">
        <f t="shared" si="2"/>
        <v>0</v>
      </c>
      <c r="O25" s="46">
        <f t="shared" si="0"/>
        <v>0</v>
      </c>
    </row>
    <row r="26" spans="1:15" s="16" customFormat="1" x14ac:dyDescent="0.3">
      <c r="A26" s="40" t="s">
        <v>28</v>
      </c>
      <c r="B26" s="48" t="s">
        <v>99</v>
      </c>
      <c r="C26" s="42">
        <v>62</v>
      </c>
      <c r="D26" s="43">
        <v>6</v>
      </c>
      <c r="E26" s="36" t="s">
        <v>41</v>
      </c>
      <c r="F26" s="44">
        <v>40</v>
      </c>
      <c r="G26" s="44">
        <v>2</v>
      </c>
      <c r="H26" s="44" t="s">
        <v>38</v>
      </c>
      <c r="I26" s="44"/>
      <c r="J26" s="44" t="s">
        <v>38</v>
      </c>
      <c r="K26" s="45">
        <v>846</v>
      </c>
      <c r="L26" s="45">
        <v>756</v>
      </c>
      <c r="M26" s="45">
        <f t="shared" si="1"/>
        <v>90</v>
      </c>
      <c r="N26" s="45">
        <f t="shared" si="2"/>
        <v>0</v>
      </c>
      <c r="O26" s="46">
        <f t="shared" si="0"/>
        <v>0</v>
      </c>
    </row>
    <row r="27" spans="1:15" s="16" customFormat="1" ht="15.05" thickBot="1" x14ac:dyDescent="0.35">
      <c r="A27" s="49" t="s">
        <v>30</v>
      </c>
      <c r="B27" s="50" t="s">
        <v>101</v>
      </c>
      <c r="C27" s="51">
        <v>15</v>
      </c>
      <c r="D27" s="52">
        <v>6</v>
      </c>
      <c r="E27" s="36" t="s">
        <v>41</v>
      </c>
      <c r="F27" s="53">
        <v>40</v>
      </c>
      <c r="G27" s="53">
        <v>1</v>
      </c>
      <c r="H27" s="53" t="s">
        <v>38</v>
      </c>
      <c r="I27" s="53"/>
      <c r="J27" s="53" t="s">
        <v>38</v>
      </c>
      <c r="K27" s="54">
        <v>741.38</v>
      </c>
      <c r="L27" s="54">
        <f>538+67.92</f>
        <v>605.91999999999996</v>
      </c>
      <c r="M27" s="54">
        <f t="shared" si="1"/>
        <v>135.46000000000004</v>
      </c>
      <c r="N27" s="54">
        <f t="shared" si="2"/>
        <v>0</v>
      </c>
      <c r="O27" s="55">
        <f t="shared" si="0"/>
        <v>0</v>
      </c>
    </row>
    <row r="28" spans="1:15" s="16" customFormat="1" x14ac:dyDescent="0.3">
      <c r="A28" s="56" t="s">
        <v>15</v>
      </c>
      <c r="B28" s="57" t="s">
        <v>82</v>
      </c>
      <c r="C28" s="11">
        <v>19</v>
      </c>
      <c r="D28" s="58">
        <v>4</v>
      </c>
      <c r="E28" s="58" t="s">
        <v>43</v>
      </c>
      <c r="F28" s="59">
        <v>33</v>
      </c>
      <c r="G28" s="59">
        <v>2</v>
      </c>
      <c r="H28" s="59" t="s">
        <v>39</v>
      </c>
      <c r="I28" s="59"/>
      <c r="J28" s="59" t="s">
        <v>39</v>
      </c>
      <c r="K28" s="60">
        <v>446</v>
      </c>
      <c r="L28" s="60">
        <v>362</v>
      </c>
      <c r="M28" s="60">
        <f t="shared" si="1"/>
        <v>84</v>
      </c>
      <c r="N28" s="60">
        <f t="shared" si="2"/>
        <v>0</v>
      </c>
      <c r="O28" s="61">
        <f t="shared" si="0"/>
        <v>0</v>
      </c>
    </row>
    <row r="29" spans="1:15" s="16" customFormat="1" ht="15.05" thickBot="1" x14ac:dyDescent="0.35">
      <c r="A29" s="62" t="s">
        <v>17</v>
      </c>
      <c r="B29" s="63" t="s">
        <v>84</v>
      </c>
      <c r="C29" s="28">
        <v>77</v>
      </c>
      <c r="D29" s="64">
        <v>4</v>
      </c>
      <c r="E29" s="64" t="s">
        <v>43</v>
      </c>
      <c r="F29" s="65">
        <v>33</v>
      </c>
      <c r="G29" s="65">
        <v>2</v>
      </c>
      <c r="H29" s="65" t="s">
        <v>39</v>
      </c>
      <c r="I29" s="65" t="s">
        <v>75</v>
      </c>
      <c r="J29" s="65" t="s">
        <v>39</v>
      </c>
      <c r="K29" s="66">
        <v>509.43</v>
      </c>
      <c r="L29" s="66">
        <v>364</v>
      </c>
      <c r="M29" s="66">
        <f t="shared" si="1"/>
        <v>145.43</v>
      </c>
      <c r="N29" s="66">
        <f t="shared" si="2"/>
        <v>0</v>
      </c>
      <c r="O29" s="67">
        <f t="shared" si="0"/>
        <v>0</v>
      </c>
    </row>
    <row r="30" spans="1:15" s="16" customFormat="1" x14ac:dyDescent="0.3">
      <c r="A30" s="33" t="s">
        <v>12</v>
      </c>
      <c r="B30" s="68" t="s">
        <v>76</v>
      </c>
      <c r="C30" s="47">
        <v>14</v>
      </c>
      <c r="D30" s="36">
        <v>6</v>
      </c>
      <c r="E30" s="36" t="s">
        <v>41</v>
      </c>
      <c r="F30" s="37">
        <v>32</v>
      </c>
      <c r="G30" s="37">
        <v>1</v>
      </c>
      <c r="H30" s="37" t="s">
        <v>38</v>
      </c>
      <c r="I30" s="37"/>
      <c r="J30" s="37" t="s">
        <v>38</v>
      </c>
      <c r="K30" s="38">
        <v>106.4</v>
      </c>
      <c r="L30" s="38">
        <v>90</v>
      </c>
      <c r="M30" s="38">
        <f t="shared" si="1"/>
        <v>16.400000000000006</v>
      </c>
      <c r="N30" s="38">
        <f t="shared" si="2"/>
        <v>0</v>
      </c>
      <c r="O30" s="39">
        <f t="shared" si="0"/>
        <v>0</v>
      </c>
    </row>
    <row r="31" spans="1:15" s="16" customFormat="1" x14ac:dyDescent="0.3">
      <c r="A31" s="33" t="s">
        <v>2</v>
      </c>
      <c r="B31" s="48" t="s">
        <v>81</v>
      </c>
      <c r="C31" s="69">
        <v>8</v>
      </c>
      <c r="D31" s="36">
        <v>6</v>
      </c>
      <c r="E31" s="36" t="s">
        <v>41</v>
      </c>
      <c r="F31" s="37">
        <v>32</v>
      </c>
      <c r="G31" s="44">
        <v>2</v>
      </c>
      <c r="H31" s="44" t="s">
        <v>39</v>
      </c>
      <c r="I31" s="44"/>
      <c r="J31" s="44" t="s">
        <v>38</v>
      </c>
      <c r="K31" s="45">
        <v>342</v>
      </c>
      <c r="L31" s="45">
        <v>192</v>
      </c>
      <c r="M31" s="45">
        <f t="shared" si="1"/>
        <v>150</v>
      </c>
      <c r="N31" s="45">
        <f t="shared" si="2"/>
        <v>0</v>
      </c>
      <c r="O31" s="39">
        <f t="shared" si="0"/>
        <v>0</v>
      </c>
    </row>
    <row r="32" spans="1:15" s="16" customFormat="1" x14ac:dyDescent="0.3">
      <c r="A32" s="40" t="s">
        <v>37</v>
      </c>
      <c r="B32" s="48" t="s">
        <v>85</v>
      </c>
      <c r="C32" s="47">
        <v>78</v>
      </c>
      <c r="D32" s="36">
        <v>6</v>
      </c>
      <c r="E32" s="36" t="s">
        <v>41</v>
      </c>
      <c r="F32" s="44">
        <v>32</v>
      </c>
      <c r="G32" s="44">
        <v>2</v>
      </c>
      <c r="H32" s="44" t="s">
        <v>38</v>
      </c>
      <c r="I32" s="44"/>
      <c r="J32" s="44" t="s">
        <v>38</v>
      </c>
      <c r="K32" s="45">
        <v>280</v>
      </c>
      <c r="L32" s="45">
        <v>194.66</v>
      </c>
      <c r="M32" s="45">
        <f t="shared" si="1"/>
        <v>85.34</v>
      </c>
      <c r="N32" s="45">
        <f t="shared" si="2"/>
        <v>0</v>
      </c>
      <c r="O32" s="46">
        <f t="shared" si="0"/>
        <v>0</v>
      </c>
    </row>
    <row r="33" spans="1:15" s="16" customFormat="1" x14ac:dyDescent="0.3">
      <c r="A33" s="40" t="s">
        <v>24</v>
      </c>
      <c r="B33" s="48" t="s">
        <v>94</v>
      </c>
      <c r="C33" s="47">
        <v>46</v>
      </c>
      <c r="D33" s="36">
        <v>6</v>
      </c>
      <c r="E33" s="36" t="s">
        <v>41</v>
      </c>
      <c r="F33" s="44">
        <v>32</v>
      </c>
      <c r="G33" s="44">
        <v>1</v>
      </c>
      <c r="H33" s="44" t="s">
        <v>38</v>
      </c>
      <c r="I33" s="44"/>
      <c r="J33" s="44" t="s">
        <v>38</v>
      </c>
      <c r="K33" s="45">
        <v>345</v>
      </c>
      <c r="L33" s="45">
        <v>290</v>
      </c>
      <c r="M33" s="45">
        <f t="shared" si="1"/>
        <v>55</v>
      </c>
      <c r="N33" s="45">
        <f t="shared" si="2"/>
        <v>0</v>
      </c>
      <c r="O33" s="46">
        <f t="shared" si="0"/>
        <v>0</v>
      </c>
    </row>
    <row r="34" spans="1:15" s="16" customFormat="1" x14ac:dyDescent="0.3">
      <c r="A34" s="40" t="s">
        <v>4</v>
      </c>
      <c r="B34" s="48" t="s">
        <v>96</v>
      </c>
      <c r="C34" s="47">
        <v>35</v>
      </c>
      <c r="D34" s="36">
        <v>6</v>
      </c>
      <c r="E34" s="36" t="s">
        <v>41</v>
      </c>
      <c r="F34" s="44">
        <v>32</v>
      </c>
      <c r="G34" s="44">
        <v>1</v>
      </c>
      <c r="H34" s="44" t="s">
        <v>38</v>
      </c>
      <c r="I34" s="44"/>
      <c r="J34" s="44" t="s">
        <v>38</v>
      </c>
      <c r="K34" s="45">
        <v>165</v>
      </c>
      <c r="L34" s="45">
        <v>143</v>
      </c>
      <c r="M34" s="45">
        <f t="shared" si="1"/>
        <v>22</v>
      </c>
      <c r="N34" s="45">
        <f t="shared" si="2"/>
        <v>0</v>
      </c>
      <c r="O34" s="46">
        <f t="shared" si="0"/>
        <v>0</v>
      </c>
    </row>
    <row r="35" spans="1:15" s="16" customFormat="1" x14ac:dyDescent="0.3">
      <c r="A35" s="40" t="s">
        <v>26</v>
      </c>
      <c r="B35" s="48" t="s">
        <v>97</v>
      </c>
      <c r="C35" s="47">
        <v>28</v>
      </c>
      <c r="D35" s="36">
        <v>6</v>
      </c>
      <c r="E35" s="36" t="s">
        <v>41</v>
      </c>
      <c r="F35" s="44">
        <v>32</v>
      </c>
      <c r="G35" s="44">
        <v>1</v>
      </c>
      <c r="H35" s="44" t="s">
        <v>38</v>
      </c>
      <c r="I35" s="44"/>
      <c r="J35" s="44" t="s">
        <v>38</v>
      </c>
      <c r="K35" s="45">
        <v>265</v>
      </c>
      <c r="L35" s="45">
        <v>200</v>
      </c>
      <c r="M35" s="45">
        <f t="shared" si="1"/>
        <v>65</v>
      </c>
      <c r="N35" s="45">
        <f t="shared" si="2"/>
        <v>0</v>
      </c>
      <c r="O35" s="46">
        <f t="shared" si="0"/>
        <v>0</v>
      </c>
    </row>
    <row r="36" spans="1:15" s="16" customFormat="1" x14ac:dyDescent="0.3">
      <c r="A36" s="70" t="s">
        <v>18</v>
      </c>
      <c r="B36" s="71" t="s">
        <v>86</v>
      </c>
      <c r="C36" s="47">
        <v>70</v>
      </c>
      <c r="D36" s="36">
        <v>6</v>
      </c>
      <c r="E36" s="36" t="s">
        <v>41</v>
      </c>
      <c r="F36" s="72">
        <v>32</v>
      </c>
      <c r="G36" s="72">
        <v>1</v>
      </c>
      <c r="H36" s="44" t="s">
        <v>38</v>
      </c>
      <c r="I36" s="72"/>
      <c r="J36" s="72" t="s">
        <v>38</v>
      </c>
      <c r="K36" s="73">
        <v>352.66</v>
      </c>
      <c r="L36" s="73">
        <v>307.92</v>
      </c>
      <c r="M36" s="73">
        <v>44.74</v>
      </c>
      <c r="N36" s="73">
        <f t="shared" si="2"/>
        <v>0</v>
      </c>
      <c r="O36" s="46">
        <f t="shared" si="0"/>
        <v>0</v>
      </c>
    </row>
    <row r="37" spans="1:15" s="16" customFormat="1" ht="15.05" thickBot="1" x14ac:dyDescent="0.35">
      <c r="A37" s="40" t="s">
        <v>29</v>
      </c>
      <c r="B37" s="48" t="s">
        <v>100</v>
      </c>
      <c r="C37" s="51">
        <v>54</v>
      </c>
      <c r="D37" s="36">
        <v>6</v>
      </c>
      <c r="E37" s="36" t="s">
        <v>41</v>
      </c>
      <c r="F37" s="44">
        <v>32</v>
      </c>
      <c r="G37" s="44">
        <v>1</v>
      </c>
      <c r="H37" s="44" t="s">
        <v>39</v>
      </c>
      <c r="I37" s="44"/>
      <c r="J37" s="44" t="s">
        <v>38</v>
      </c>
      <c r="K37" s="54">
        <v>308</v>
      </c>
      <c r="L37" s="54">
        <v>155</v>
      </c>
      <c r="M37" s="45">
        <f>K37-L37</f>
        <v>153</v>
      </c>
      <c r="N37" s="54">
        <f t="shared" si="2"/>
        <v>0</v>
      </c>
      <c r="O37" s="74">
        <f t="shared" si="0"/>
        <v>0</v>
      </c>
    </row>
    <row r="38" spans="1:15" s="16" customFormat="1" x14ac:dyDescent="0.3">
      <c r="A38" s="56" t="s">
        <v>35</v>
      </c>
      <c r="B38" s="57" t="s">
        <v>83</v>
      </c>
      <c r="C38" s="11">
        <v>80</v>
      </c>
      <c r="D38" s="58">
        <v>5</v>
      </c>
      <c r="E38" s="58" t="s">
        <v>42</v>
      </c>
      <c r="F38" s="59">
        <f>5*4.2</f>
        <v>21</v>
      </c>
      <c r="G38" s="59">
        <v>1</v>
      </c>
      <c r="H38" s="59" t="s">
        <v>38</v>
      </c>
      <c r="I38" s="59"/>
      <c r="J38" s="59" t="s">
        <v>39</v>
      </c>
      <c r="K38" s="75">
        <v>28</v>
      </c>
      <c r="L38" s="75">
        <v>24</v>
      </c>
      <c r="M38" s="76">
        <v>0</v>
      </c>
      <c r="N38" s="75">
        <f t="shared" si="2"/>
        <v>0</v>
      </c>
      <c r="O38" s="77">
        <f t="shared" si="0"/>
        <v>0</v>
      </c>
    </row>
    <row r="39" spans="1:15" s="16" customFormat="1" x14ac:dyDescent="0.3">
      <c r="A39" s="78" t="s">
        <v>34</v>
      </c>
      <c r="B39" s="79" t="s">
        <v>83</v>
      </c>
      <c r="C39" s="24">
        <v>80</v>
      </c>
      <c r="D39" s="80">
        <v>4</v>
      </c>
      <c r="E39" s="80" t="s">
        <v>43</v>
      </c>
      <c r="F39" s="81">
        <f>4*4.2</f>
        <v>16.8</v>
      </c>
      <c r="G39" s="81">
        <v>1</v>
      </c>
      <c r="H39" s="21" t="s">
        <v>38</v>
      </c>
      <c r="I39" s="81"/>
      <c r="J39" s="81" t="s">
        <v>39</v>
      </c>
      <c r="K39" s="82">
        <v>28</v>
      </c>
      <c r="L39" s="82">
        <v>24</v>
      </c>
      <c r="M39" s="83">
        <v>0</v>
      </c>
      <c r="N39" s="82">
        <f t="shared" si="2"/>
        <v>0</v>
      </c>
      <c r="O39" s="23">
        <f t="shared" si="0"/>
        <v>0</v>
      </c>
    </row>
    <row r="40" spans="1:15" s="16" customFormat="1" x14ac:dyDescent="0.3">
      <c r="A40" s="78" t="s">
        <v>36</v>
      </c>
      <c r="B40" s="79" t="s">
        <v>83</v>
      </c>
      <c r="C40" s="24">
        <v>80</v>
      </c>
      <c r="D40" s="80">
        <v>3</v>
      </c>
      <c r="E40" s="80" t="s">
        <v>44</v>
      </c>
      <c r="F40" s="81">
        <v>13</v>
      </c>
      <c r="G40" s="81">
        <v>1</v>
      </c>
      <c r="H40" s="21" t="s">
        <v>38</v>
      </c>
      <c r="I40" s="81"/>
      <c r="J40" s="81" t="s">
        <v>39</v>
      </c>
      <c r="K40" s="82">
        <v>177.82</v>
      </c>
      <c r="L40" s="82">
        <v>0</v>
      </c>
      <c r="M40" s="82">
        <f>K40-L40</f>
        <v>177.82</v>
      </c>
      <c r="N40" s="82">
        <f t="shared" si="2"/>
        <v>0</v>
      </c>
      <c r="O40" s="23">
        <f t="shared" si="0"/>
        <v>0</v>
      </c>
    </row>
    <row r="41" spans="1:15" s="16" customFormat="1" x14ac:dyDescent="0.3">
      <c r="A41" s="78" t="s">
        <v>22</v>
      </c>
      <c r="B41" s="79" t="s">
        <v>91</v>
      </c>
      <c r="C41" s="19">
        <v>4</v>
      </c>
      <c r="D41" s="80">
        <v>4</v>
      </c>
      <c r="E41" s="80" t="s">
        <v>43</v>
      </c>
      <c r="F41" s="81">
        <v>27</v>
      </c>
      <c r="G41" s="81">
        <v>1</v>
      </c>
      <c r="H41" s="21" t="s">
        <v>38</v>
      </c>
      <c r="I41" s="81"/>
      <c r="J41" s="81" t="s">
        <v>39</v>
      </c>
      <c r="K41" s="82">
        <v>300</v>
      </c>
      <c r="L41" s="82">
        <v>230</v>
      </c>
      <c r="M41" s="82">
        <f>K41-L41</f>
        <v>70</v>
      </c>
      <c r="N41" s="82">
        <f t="shared" si="2"/>
        <v>0</v>
      </c>
      <c r="O41" s="23">
        <f t="shared" si="0"/>
        <v>0</v>
      </c>
    </row>
    <row r="42" spans="1:15" s="16" customFormat="1" ht="15.05" thickBot="1" x14ac:dyDescent="0.35">
      <c r="A42" s="62" t="s">
        <v>21</v>
      </c>
      <c r="B42" s="63" t="s">
        <v>90</v>
      </c>
      <c r="C42" s="28">
        <v>10</v>
      </c>
      <c r="D42" s="64">
        <v>3</v>
      </c>
      <c r="E42" s="64" t="s">
        <v>44</v>
      </c>
      <c r="F42" s="65">
        <v>20</v>
      </c>
      <c r="G42" s="65">
        <v>1</v>
      </c>
      <c r="H42" s="65" t="s">
        <v>38</v>
      </c>
      <c r="I42" s="65"/>
      <c r="J42" s="65" t="s">
        <v>39</v>
      </c>
      <c r="K42" s="66">
        <v>228.92</v>
      </c>
      <c r="L42" s="66">
        <v>200</v>
      </c>
      <c r="M42" s="66">
        <f>K42-L42</f>
        <v>28.919999999999987</v>
      </c>
      <c r="N42" s="66">
        <f t="shared" si="2"/>
        <v>0</v>
      </c>
      <c r="O42" s="32">
        <f t="shared" si="0"/>
        <v>0</v>
      </c>
    </row>
    <row r="43" spans="1:15" s="88" customFormat="1" x14ac:dyDescent="0.3">
      <c r="A43" s="84" t="s">
        <v>46</v>
      </c>
      <c r="B43" s="85" t="s">
        <v>102</v>
      </c>
      <c r="C43" s="35">
        <v>1</v>
      </c>
      <c r="D43" s="86">
        <v>7</v>
      </c>
      <c r="E43" s="86" t="s">
        <v>41</v>
      </c>
      <c r="F43" s="86">
        <v>503</v>
      </c>
      <c r="G43" s="86">
        <v>5</v>
      </c>
      <c r="H43" s="86" t="s">
        <v>38</v>
      </c>
      <c r="I43" s="86" t="s">
        <v>75</v>
      </c>
      <c r="J43" s="86" t="s">
        <v>39</v>
      </c>
      <c r="K43" s="87">
        <v>12813</v>
      </c>
      <c r="L43" s="87">
        <v>8000</v>
      </c>
      <c r="M43" s="87">
        <f>K43-L43</f>
        <v>4813</v>
      </c>
      <c r="N43" s="87">
        <f t="shared" si="2"/>
        <v>0</v>
      </c>
      <c r="O43" s="39">
        <f t="shared" si="0"/>
        <v>0</v>
      </c>
    </row>
    <row r="44" spans="1:15" s="16" customFormat="1" ht="28.8" x14ac:dyDescent="0.3">
      <c r="A44" s="89" t="s">
        <v>49</v>
      </c>
      <c r="B44" s="90"/>
      <c r="C44" s="69">
        <v>1</v>
      </c>
      <c r="D44" s="90">
        <v>1</v>
      </c>
      <c r="E44" s="90" t="s">
        <v>31</v>
      </c>
      <c r="F44" s="90">
        <v>12.6</v>
      </c>
      <c r="G44" s="90">
        <v>5</v>
      </c>
      <c r="H44" s="90" t="s">
        <v>38</v>
      </c>
      <c r="I44" s="90"/>
      <c r="J44" s="90" t="s">
        <v>39</v>
      </c>
      <c r="K44" s="45"/>
      <c r="L44" s="45"/>
      <c r="M44" s="45"/>
      <c r="N44" s="45">
        <f t="shared" si="2"/>
        <v>0</v>
      </c>
      <c r="O44" s="91">
        <f>F44*N44</f>
        <v>0</v>
      </c>
    </row>
    <row r="45" spans="1:15" s="16" customFormat="1" ht="28.8" x14ac:dyDescent="0.3">
      <c r="A45" s="89" t="s">
        <v>50</v>
      </c>
      <c r="B45" s="90"/>
      <c r="C45" s="69">
        <v>1</v>
      </c>
      <c r="D45" s="90">
        <v>6</v>
      </c>
      <c r="E45" s="90" t="s">
        <v>41</v>
      </c>
      <c r="F45" s="90">
        <f>49.5*4.2</f>
        <v>207.9</v>
      </c>
      <c r="G45" s="90">
        <v>5</v>
      </c>
      <c r="H45" s="90" t="s">
        <v>38</v>
      </c>
      <c r="I45" s="90"/>
      <c r="J45" s="90" t="s">
        <v>39</v>
      </c>
      <c r="K45" s="45"/>
      <c r="L45" s="45"/>
      <c r="M45" s="45"/>
      <c r="N45" s="45">
        <f t="shared" si="2"/>
        <v>0</v>
      </c>
      <c r="O45" s="91">
        <f t="shared" si="0"/>
        <v>0</v>
      </c>
    </row>
    <row r="46" spans="1:15" s="16" customFormat="1" ht="57.6" x14ac:dyDescent="0.3">
      <c r="A46" s="89" t="s">
        <v>53</v>
      </c>
      <c r="B46" s="90"/>
      <c r="C46" s="69">
        <v>1</v>
      </c>
      <c r="D46" s="90">
        <v>1</v>
      </c>
      <c r="E46" s="90" t="s">
        <v>47</v>
      </c>
      <c r="F46" s="90">
        <f>16.8</f>
        <v>16.8</v>
      </c>
      <c r="G46" s="90">
        <v>4</v>
      </c>
      <c r="H46" s="90" t="s">
        <v>38</v>
      </c>
      <c r="I46" s="90"/>
      <c r="J46" s="90" t="s">
        <v>39</v>
      </c>
      <c r="K46" s="45"/>
      <c r="L46" s="45"/>
      <c r="M46" s="45"/>
      <c r="N46" s="45">
        <f>N45*180%</f>
        <v>0</v>
      </c>
      <c r="O46" s="91">
        <f t="shared" si="0"/>
        <v>0</v>
      </c>
    </row>
    <row r="47" spans="1:15" s="16" customFormat="1" ht="43.2" x14ac:dyDescent="0.3">
      <c r="A47" s="92" t="s">
        <v>54</v>
      </c>
      <c r="B47" s="93"/>
      <c r="C47" s="69">
        <v>1</v>
      </c>
      <c r="D47" s="94">
        <v>1</v>
      </c>
      <c r="E47" s="94" t="s">
        <v>47</v>
      </c>
      <c r="F47" s="93">
        <v>21</v>
      </c>
      <c r="G47" s="93" t="s">
        <v>48</v>
      </c>
      <c r="H47" s="93" t="s">
        <v>38</v>
      </c>
      <c r="I47" s="93"/>
      <c r="J47" s="93" t="s">
        <v>39</v>
      </c>
      <c r="K47" s="45"/>
      <c r="L47" s="45"/>
      <c r="M47" s="45"/>
      <c r="N47" s="45">
        <f>N45*180%</f>
        <v>0</v>
      </c>
      <c r="O47" s="91">
        <f t="shared" si="0"/>
        <v>0</v>
      </c>
    </row>
    <row r="48" spans="1:15" s="101" customFormat="1" ht="28.35" customHeight="1" x14ac:dyDescent="0.25">
      <c r="A48" s="95" t="s">
        <v>107</v>
      </c>
      <c r="B48" s="96"/>
      <c r="C48" s="96"/>
      <c r="D48" s="97"/>
      <c r="E48" s="97"/>
      <c r="F48" s="96"/>
      <c r="G48" s="96"/>
      <c r="H48" s="96"/>
      <c r="I48" s="96"/>
      <c r="J48" s="96"/>
      <c r="K48" s="98">
        <f>SUM(K8:K47)</f>
        <v>32507.079999999998</v>
      </c>
      <c r="L48" s="98"/>
      <c r="M48" s="98"/>
      <c r="N48" s="99"/>
      <c r="O48" s="100">
        <f>SUM(O8:O47)</f>
        <v>0</v>
      </c>
    </row>
    <row r="49" spans="1:13" x14ac:dyDescent="0.25">
      <c r="A49" s="102"/>
      <c r="B49" s="103"/>
      <c r="C49" s="103"/>
      <c r="D49" s="104"/>
      <c r="E49" s="104"/>
      <c r="F49" s="104"/>
      <c r="G49" s="105"/>
      <c r="H49" s="105"/>
      <c r="I49" s="105"/>
      <c r="J49" s="106"/>
      <c r="K49" s="107"/>
      <c r="L49" s="16"/>
      <c r="M49" s="16"/>
    </row>
    <row r="50" spans="1:13" s="108" customFormat="1" x14ac:dyDescent="0.25">
      <c r="A50" s="5"/>
      <c r="B50" s="5"/>
      <c r="C50" s="5"/>
      <c r="D50" s="5"/>
      <c r="E50" s="5"/>
      <c r="F50" s="5"/>
      <c r="G50" s="5"/>
      <c r="H50" s="5"/>
      <c r="I50" s="5"/>
      <c r="J50" s="5"/>
      <c r="K50" s="5"/>
      <c r="L50" s="5"/>
      <c r="M50" s="5"/>
    </row>
    <row r="51" spans="1:13" ht="90.35" x14ac:dyDescent="0.25">
      <c r="A51" s="109" t="s">
        <v>45</v>
      </c>
      <c r="B51" s="110"/>
      <c r="C51" s="110"/>
      <c r="D51" s="110"/>
      <c r="E51" s="110"/>
      <c r="F51" s="110"/>
      <c r="G51" s="110"/>
      <c r="H51" s="7"/>
      <c r="I51" s="7" t="s">
        <v>121</v>
      </c>
      <c r="J51" s="7" t="s">
        <v>118</v>
      </c>
      <c r="K51" s="7" t="s">
        <v>122</v>
      </c>
    </row>
    <row r="52" spans="1:13" ht="36" customHeight="1" x14ac:dyDescent="0.25">
      <c r="A52" s="111" t="s">
        <v>51</v>
      </c>
      <c r="B52" s="111"/>
      <c r="C52" s="111"/>
      <c r="D52" s="111"/>
      <c r="E52" s="111"/>
      <c r="F52" s="111"/>
      <c r="G52" s="111"/>
      <c r="H52" s="111"/>
      <c r="I52" s="111">
        <v>20</v>
      </c>
      <c r="J52" s="1"/>
      <c r="K52" s="112">
        <f>I52*J52</f>
        <v>0</v>
      </c>
    </row>
    <row r="54" spans="1:13" ht="28.8" x14ac:dyDescent="0.25">
      <c r="A54" s="113" t="s">
        <v>57</v>
      </c>
      <c r="B54" s="114" t="s">
        <v>124</v>
      </c>
      <c r="C54" s="108"/>
      <c r="D54" s="108"/>
      <c r="E54" s="108"/>
      <c r="F54" s="108"/>
      <c r="G54" s="108"/>
      <c r="H54" s="108"/>
      <c r="I54" s="108"/>
      <c r="J54" s="108"/>
      <c r="K54" s="115"/>
      <c r="L54" s="108"/>
      <c r="M54" s="108"/>
    </row>
    <row r="55" spans="1:13" x14ac:dyDescent="0.25">
      <c r="A55" s="111" t="s">
        <v>52</v>
      </c>
      <c r="B55" s="4"/>
    </row>
    <row r="56" spans="1:13" ht="29.45" x14ac:dyDescent="0.3">
      <c r="A56" s="116" t="s">
        <v>104</v>
      </c>
      <c r="B56" s="4"/>
      <c r="C56" s="117"/>
      <c r="D56" s="117"/>
      <c r="E56" s="117"/>
      <c r="F56" s="117"/>
      <c r="G56" s="117"/>
      <c r="H56" s="117"/>
    </row>
    <row r="58" spans="1:13" x14ac:dyDescent="0.25">
      <c r="A58" s="108" t="s">
        <v>55</v>
      </c>
    </row>
    <row r="59" spans="1:13" ht="43.2" x14ac:dyDescent="0.25">
      <c r="A59" s="111"/>
      <c r="B59" s="118" t="s">
        <v>111</v>
      </c>
      <c r="C59" s="111">
        <v>2028</v>
      </c>
      <c r="D59" s="111">
        <v>2029</v>
      </c>
      <c r="E59" s="111">
        <v>2030</v>
      </c>
      <c r="F59" s="119" t="s">
        <v>123</v>
      </c>
    </row>
    <row r="60" spans="1:13" ht="47.8" customHeight="1" x14ac:dyDescent="0.3">
      <c r="A60" s="111" t="s">
        <v>56</v>
      </c>
      <c r="B60" s="120">
        <f>(K52+O48)*9</f>
        <v>0</v>
      </c>
      <c r="C60" s="120">
        <f>(B60/9*B55%*3%*12)+(B60/9*12)</f>
        <v>0</v>
      </c>
      <c r="D60" s="120">
        <f>(C60*B55%*3%)+(C60)</f>
        <v>0</v>
      </c>
      <c r="E60" s="120">
        <f>(D60*B55%*3%)+(D60)</f>
        <v>0</v>
      </c>
      <c r="F60" s="121">
        <f>B60+C60+D60+E60</f>
        <v>0</v>
      </c>
    </row>
    <row r="61" spans="1:13" ht="43.2" x14ac:dyDescent="0.25">
      <c r="A61" s="122" t="s">
        <v>103</v>
      </c>
      <c r="B61" s="123"/>
      <c r="C61" s="123">
        <v>0.03</v>
      </c>
      <c r="D61" s="123">
        <v>0.03</v>
      </c>
      <c r="E61" s="123">
        <v>0.03</v>
      </c>
      <c r="F61" s="123"/>
    </row>
    <row r="62" spans="1:13" x14ac:dyDescent="0.25">
      <c r="A62" s="124"/>
      <c r="B62" s="125"/>
      <c r="C62" s="125"/>
      <c r="D62" s="125"/>
      <c r="E62" s="125"/>
      <c r="F62" s="125"/>
    </row>
    <row r="63" spans="1:13" ht="28.8" x14ac:dyDescent="0.25">
      <c r="A63" s="122" t="s">
        <v>112</v>
      </c>
      <c r="B63" s="2"/>
      <c r="C63" s="125"/>
      <c r="D63" s="125"/>
      <c r="E63" s="125"/>
      <c r="F63" s="125"/>
    </row>
    <row r="65" spans="1:6" ht="14.75" customHeight="1" x14ac:dyDescent="0.25">
      <c r="A65" s="140" t="s">
        <v>62</v>
      </c>
      <c r="B65" s="140"/>
      <c r="C65" s="140"/>
      <c r="D65" s="140"/>
      <c r="E65" s="140"/>
      <c r="F65" s="140"/>
    </row>
    <row r="66" spans="1:6" ht="14.75" customHeight="1" x14ac:dyDescent="0.25">
      <c r="A66" s="137" t="s">
        <v>64</v>
      </c>
      <c r="B66" s="138"/>
      <c r="C66" s="138"/>
      <c r="D66" s="138"/>
      <c r="E66" s="138"/>
      <c r="F66" s="139"/>
    </row>
    <row r="67" spans="1:6" ht="29.15" customHeight="1" x14ac:dyDescent="0.25">
      <c r="A67" s="126" t="s">
        <v>63</v>
      </c>
      <c r="B67" s="132" t="s">
        <v>126</v>
      </c>
      <c r="C67" s="133"/>
      <c r="D67" s="133"/>
      <c r="E67" s="133"/>
      <c r="F67" s="134"/>
    </row>
    <row r="68" spans="1:6" ht="47.3" customHeight="1" x14ac:dyDescent="0.3">
      <c r="A68" s="126" t="s">
        <v>108</v>
      </c>
      <c r="B68" s="127" t="s">
        <v>125</v>
      </c>
      <c r="C68" s="128"/>
      <c r="D68" s="128"/>
      <c r="E68" s="128"/>
      <c r="F68" s="128"/>
    </row>
    <row r="69" spans="1:6" ht="78.05" customHeight="1" x14ac:dyDescent="0.3">
      <c r="A69" s="126" t="s">
        <v>109</v>
      </c>
      <c r="B69" s="127" t="s">
        <v>110</v>
      </c>
      <c r="C69" s="128"/>
      <c r="D69" s="128"/>
      <c r="E69" s="128"/>
      <c r="F69" s="128"/>
    </row>
  </sheetData>
  <sheetProtection algorithmName="SHA-512" hashValue="0CG4fBU8xFxHv6ioU+oPDwAbp3LddeBNqe1s9YslaI0ucxlJGRbMIBlol3+L4VP/Q6iYtzVUNMymzC773Gh3hw==" saltValue="tjQuun2la2E4cZyca2S3IQ==" spinCount="100000" sheet="1" objects="1" scenarios="1" selectLockedCells="1"/>
  <sortState xmlns:xlrd2="http://schemas.microsoft.com/office/spreadsheetml/2017/richdata2" ref="A9:K42">
    <sortCondition descending="1" ref="J9:J42"/>
  </sortState>
  <mergeCells count="11">
    <mergeCell ref="B68:F68"/>
    <mergeCell ref="B69:F69"/>
    <mergeCell ref="A1:G1"/>
    <mergeCell ref="A2:G2"/>
    <mergeCell ref="A3:G3"/>
    <mergeCell ref="A4:E4"/>
    <mergeCell ref="B67:F67"/>
    <mergeCell ref="F4:G4"/>
    <mergeCell ref="A5:G5"/>
    <mergeCell ref="A66:F66"/>
    <mergeCell ref="A65:F65"/>
  </mergeCells>
  <phoneticPr fontId="10" type="noConversion"/>
  <pageMargins left="0.23622047244094491" right="0.23622047244094491" top="0.55118110236220474" bottom="0.55118110236220474" header="0.31496062992125984" footer="0.31496062992125984"/>
  <pageSetup paperSize="8" scale="71"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Los1_PB-U-Reinigung</vt:lpstr>
    </vt:vector>
  </TitlesOfParts>
  <Company>Bücherhallen Hamburg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Hagen, Yvonne</dc:creator>
  <cp:lastModifiedBy>Leppien, Karen</cp:lastModifiedBy>
  <cp:lastPrinted>2026-10-15T10:04:41Z</cp:lastPrinted>
  <dcterms:created xsi:type="dcterms:W3CDTF">2026-02-06T12:27:12Z</dcterms:created>
  <dcterms:modified xsi:type="dcterms:W3CDTF">2026-10-16T12:34:29Z</dcterms:modified>
</cp:coreProperties>
</file>