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18_Vergabemanagement\08_Vergabeverfahren\Vorbereitung Nachsorge\02_Vergabeunterlagen_Teilnahmewettbewerb\01_Entwurf\"/>
    </mc:Choice>
  </mc:AlternateContent>
  <bookViews>
    <workbookView xWindow="0" yWindow="0" windowWidth="28800" windowHeight="14100"/>
  </bookViews>
  <sheets>
    <sheet name="Fragenkatalog" sheetId="1" r:id="rId1"/>
    <sheet name="Berechnung" sheetId="11" state="hidden" r:id="rId2"/>
  </sheets>
  <definedNames>
    <definedName name="_xlnm._FilterDatabase" localSheetId="0" hidden="1">Fragenkatalog!$A$1:$M$64</definedName>
    <definedName name="_xlnm.Print_Titles" localSheetId="0">Fragenkatalog!$1:$3</definedName>
  </definedNames>
  <calcPr calcId="162913"/>
</workbook>
</file>

<file path=xl/calcChain.xml><?xml version="1.0" encoding="utf-8"?>
<calcChain xmlns="http://schemas.openxmlformats.org/spreadsheetml/2006/main">
  <c r="J35" i="1" l="1"/>
  <c r="I35" i="1"/>
  <c r="H35" i="1"/>
  <c r="J32" i="1"/>
  <c r="I32" i="1"/>
  <c r="H32" i="1"/>
  <c r="J47" i="1"/>
  <c r="I47" i="1"/>
  <c r="H47" i="1"/>
  <c r="J64" i="1"/>
  <c r="I64" i="1"/>
  <c r="H64" i="1"/>
  <c r="J63" i="1"/>
  <c r="I63" i="1"/>
  <c r="H63" i="1"/>
  <c r="J62" i="1"/>
  <c r="I62" i="1"/>
  <c r="H62" i="1"/>
  <c r="J61" i="1"/>
  <c r="I61" i="1"/>
  <c r="H61" i="1"/>
  <c r="J59" i="1"/>
  <c r="I59" i="1"/>
  <c r="H59" i="1"/>
  <c r="J58" i="1"/>
  <c r="I58" i="1"/>
  <c r="H58" i="1"/>
  <c r="J56" i="1"/>
  <c r="I56" i="1"/>
  <c r="H56" i="1"/>
  <c r="J55" i="1"/>
  <c r="I55" i="1"/>
  <c r="H55" i="1"/>
  <c r="J54" i="1"/>
  <c r="I54" i="1"/>
  <c r="H54" i="1"/>
  <c r="J53" i="1"/>
  <c r="I53" i="1"/>
  <c r="H53" i="1"/>
  <c r="J51" i="1"/>
  <c r="I51" i="1"/>
  <c r="H51" i="1"/>
  <c r="J50" i="1"/>
  <c r="I50" i="1"/>
  <c r="H50" i="1"/>
  <c r="J48" i="1"/>
  <c r="I48" i="1"/>
  <c r="H48" i="1"/>
  <c r="J45" i="1"/>
  <c r="I45" i="1"/>
  <c r="H45" i="1"/>
  <c r="J44" i="1"/>
  <c r="I44" i="1"/>
  <c r="H44" i="1"/>
  <c r="J42" i="1"/>
  <c r="I42" i="1"/>
  <c r="H42" i="1"/>
  <c r="J41" i="1"/>
  <c r="I41" i="1"/>
  <c r="H41" i="1"/>
  <c r="J40" i="1"/>
  <c r="I40" i="1"/>
  <c r="H40" i="1"/>
  <c r="J38" i="1"/>
  <c r="I38" i="1"/>
  <c r="H38" i="1"/>
  <c r="J36" i="1"/>
  <c r="I36" i="1"/>
  <c r="H36" i="1"/>
  <c r="J33" i="1"/>
  <c r="I33" i="1"/>
  <c r="H33" i="1"/>
  <c r="J31" i="1"/>
  <c r="I31" i="1"/>
  <c r="H31" i="1"/>
  <c r="J30" i="1"/>
  <c r="I30" i="1"/>
  <c r="H30" i="1"/>
  <c r="J28" i="1"/>
  <c r="I28" i="1"/>
  <c r="H28" i="1"/>
  <c r="J27" i="1"/>
  <c r="I27" i="1"/>
  <c r="H27" i="1"/>
  <c r="J26" i="1"/>
  <c r="I26" i="1"/>
  <c r="H26" i="1"/>
  <c r="J25" i="1"/>
  <c r="I25" i="1"/>
  <c r="H25" i="1"/>
  <c r="J24" i="1"/>
  <c r="I24" i="1"/>
  <c r="H24" i="1"/>
  <c r="J23" i="1"/>
  <c r="I23" i="1"/>
  <c r="H23" i="1"/>
  <c r="J22" i="1"/>
  <c r="I22" i="1"/>
  <c r="H22" i="1"/>
  <c r="J21" i="1"/>
  <c r="I21" i="1"/>
  <c r="H21" i="1"/>
  <c r="J20" i="1"/>
  <c r="I20" i="1"/>
  <c r="H20" i="1"/>
  <c r="J19" i="1"/>
  <c r="I19" i="1"/>
  <c r="H19" i="1"/>
  <c r="J18" i="1"/>
  <c r="I18" i="1"/>
  <c r="H18" i="1"/>
  <c r="J17" i="1"/>
  <c r="I17" i="1"/>
  <c r="H17" i="1"/>
  <c r="J16" i="1"/>
  <c r="I16" i="1"/>
  <c r="H16" i="1"/>
  <c r="J15" i="1"/>
  <c r="I15" i="1"/>
  <c r="H15" i="1"/>
  <c r="J14" i="1"/>
  <c r="I14" i="1"/>
  <c r="H14" i="1"/>
  <c r="J13" i="1"/>
  <c r="I13" i="1"/>
  <c r="H13" i="1"/>
  <c r="J11" i="1"/>
  <c r="I11" i="1"/>
  <c r="H11" i="1"/>
  <c r="J9" i="1"/>
  <c r="I9" i="1"/>
  <c r="H9" i="1"/>
  <c r="J8" i="1"/>
  <c r="I8" i="1"/>
  <c r="H8" i="1"/>
  <c r="J7" i="1"/>
  <c r="I7" i="1"/>
  <c r="H7" i="1"/>
  <c r="J6" i="1"/>
  <c r="I6" i="1"/>
  <c r="H6" i="1"/>
  <c r="B11" i="11"/>
  <c r="B10" i="11"/>
  <c r="B9" i="11"/>
  <c r="B8" i="11"/>
  <c r="B7" i="11"/>
  <c r="B6" i="11"/>
  <c r="B5" i="11"/>
  <c r="B4" i="11"/>
  <c r="B3" i="11"/>
  <c r="B2" i="11"/>
  <c r="J5" i="1"/>
  <c r="I5" i="1"/>
  <c r="H5" i="1"/>
  <c r="C10" i="11" l="1"/>
  <c r="D10" i="11" s="1"/>
  <c r="L58" i="1" s="1"/>
  <c r="C9" i="11"/>
  <c r="D9" i="11" s="1"/>
  <c r="C6" i="11"/>
  <c r="D6" i="11" s="1"/>
  <c r="C3" i="11"/>
  <c r="D3" i="11" s="1"/>
  <c r="M25" i="1" s="1"/>
  <c r="J46" i="1"/>
  <c r="C8" i="11"/>
  <c r="D8" i="11" s="1"/>
  <c r="J37" i="1"/>
  <c r="C2" i="11"/>
  <c r="D2" i="11" s="1"/>
  <c r="C7" i="11" l="1"/>
  <c r="D7" i="11" s="1"/>
  <c r="C4" i="11"/>
  <c r="D4" i="11" s="1"/>
  <c r="M9" i="1"/>
  <c r="C11" i="11"/>
  <c r="D11" i="11" s="1"/>
  <c r="M42" i="1"/>
  <c r="M56" i="1"/>
  <c r="L50" i="1"/>
  <c r="M11" i="1"/>
  <c r="M5" i="1"/>
  <c r="M41" i="1"/>
  <c r="M21" i="1"/>
  <c r="L5" i="1"/>
  <c r="M55" i="1"/>
  <c r="M22" i="1"/>
  <c r="M53" i="1"/>
  <c r="M19" i="1"/>
  <c r="M8" i="1"/>
  <c r="M6" i="1"/>
  <c r="M40" i="1"/>
  <c r="M20" i="1"/>
  <c r="M58" i="1"/>
  <c r="M23" i="1"/>
  <c r="M54" i="1"/>
  <c r="M17" i="1"/>
  <c r="M7" i="1"/>
  <c r="M50" i="1"/>
  <c r="M27" i="1"/>
  <c r="M15" i="1"/>
  <c r="M59" i="1"/>
  <c r="L53" i="1"/>
  <c r="M28" i="1"/>
  <c r="M16" i="1"/>
  <c r="C5" i="11"/>
  <c r="D5" i="11" s="1"/>
  <c r="M14" i="1"/>
  <c r="L40" i="1"/>
  <c r="M26" i="1"/>
  <c r="M18" i="1"/>
  <c r="M24" i="1"/>
  <c r="M13" i="1"/>
  <c r="M51" i="1"/>
  <c r="L59" i="1"/>
  <c r="L55" i="1"/>
  <c r="L56" i="1"/>
  <c r="L54" i="1"/>
  <c r="L51" i="1"/>
  <c r="L18" i="1"/>
  <c r="L42" i="1"/>
  <c r="L41" i="1"/>
  <c r="L24" i="1"/>
  <c r="L8" i="1"/>
  <c r="L6" i="1"/>
  <c r="L13" i="1"/>
  <c r="L7" i="1"/>
  <c r="L9" i="1"/>
  <c r="L11" i="1"/>
  <c r="L16" i="1"/>
  <c r="L26" i="1"/>
  <c r="L20" i="1"/>
  <c r="L27" i="1"/>
  <c r="L15" i="1"/>
  <c r="L19" i="1"/>
  <c r="L21" i="1"/>
  <c r="L14" i="1"/>
  <c r="L28" i="1"/>
  <c r="L17" i="1"/>
  <c r="L23" i="1"/>
  <c r="L25" i="1"/>
  <c r="L22" i="1"/>
  <c r="L48" i="1" l="1"/>
  <c r="M44" i="1"/>
  <c r="M47" i="1"/>
  <c r="M33" i="1"/>
  <c r="L44" i="1"/>
  <c r="M31" i="1"/>
  <c r="M48" i="1"/>
  <c r="L31" i="1"/>
  <c r="L45" i="1"/>
  <c r="M46" i="1"/>
  <c r="M45" i="1"/>
  <c r="M32" i="1"/>
  <c r="L33" i="1"/>
  <c r="L46" i="1"/>
  <c r="M30" i="1"/>
  <c r="L30" i="1"/>
  <c r="L32" i="1"/>
  <c r="L47" i="1"/>
  <c r="M61" i="1"/>
  <c r="M63" i="1"/>
  <c r="L62" i="1"/>
  <c r="L64" i="1"/>
  <c r="L61" i="1"/>
  <c r="L63" i="1"/>
  <c r="M62" i="1"/>
  <c r="M64" i="1"/>
  <c r="M37" i="1"/>
  <c r="L35" i="1"/>
  <c r="M35" i="1"/>
  <c r="L36" i="1"/>
  <c r="L38" i="1"/>
  <c r="M36" i="1"/>
  <c r="M38" i="1"/>
  <c r="L37" i="1" l="1"/>
</calcChain>
</file>

<file path=xl/sharedStrings.xml><?xml version="1.0" encoding="utf-8"?>
<sst xmlns="http://schemas.openxmlformats.org/spreadsheetml/2006/main" count="167" uniqueCount="116">
  <si>
    <t>Frage</t>
  </si>
  <si>
    <t>Wurde beim Auftragnehmer (AN) ein DSB bestellt?</t>
  </si>
  <si>
    <t>Gibt es beim AN einen Beauftragten für die IT-/Informationssicherheit?</t>
  </si>
  <si>
    <t>Sind die Beauftragten für IT-/Informationssicherheit und Datenschutz des AN angemessen ausgebildet und verfügen sie über angemessenes fachliches Know-how und eine angemessene persönliche Eignung?</t>
  </si>
  <si>
    <t>Existiert eine Dokumentation der umgesetzten technischen und organisatorischen Maßnahmen?</t>
  </si>
  <si>
    <t>Existiert eine Dokumentation, in der die Zutrittskontrolle und die dafür umgesetzten Maßnahmen geregelt sind?</t>
  </si>
  <si>
    <t>Existiert eine Dokumentation, in der die Zugangskontrolle und die dafür umgesetzten Maßnahmen geregelt sind?</t>
  </si>
  <si>
    <t>Existiert eine Dokumentation, in der die Zugriffskontrolle und die dafür umgesetzten Maßnahmen geregelt sind?</t>
  </si>
  <si>
    <t>Existiert eine Dokumentation, in der die Weitergabekontrolle und die dafür umgesetzten Maßnahmen geregelt sind?</t>
  </si>
  <si>
    <t>Existiert eine Dokumentation, in der die Eingabekontrolle und die dafür umgesetzten Maßnahmen geregelt sind?</t>
  </si>
  <si>
    <t>Existiert eine Dokumentation, in der die Verfügbarkeitskontrolle und die dafür umgesetzten Maßnahmen geregelt sind?</t>
  </si>
  <si>
    <t>Existiert für diese Auftragsdatenverarbeitung ein Datenschutz- und Sicherheitskonzept, in dem alle technischen und organisatorischen Maßnahmen dargestellt sind?</t>
  </si>
  <si>
    <t>Gibt es in der Organisation etablierte Prozesse und Verfahren zur Einhaltung von Datenschutz und Datensicherheit (z.B. BSI Grundschutz/ISO 27001/Richtlinie Datenschutz)?</t>
  </si>
  <si>
    <t>Gibt es eine Planung für den Katastrophenfall?</t>
  </si>
  <si>
    <t>Erfolgt eine Zutrittskontrolle für den Zutritt zum Betriebsgelände/Gebäude?</t>
  </si>
  <si>
    <t>Bestehen Regelungen für Fremdpersonal, Reinigungspersonal, Besucher?</t>
  </si>
  <si>
    <t>Liegt eine Anweisung zur Ausgabe von Schlüsseln vor?</t>
  </si>
  <si>
    <t>Gibt es eine Richtlinie zur Vergabe und Nutzung von Passwörtern?</t>
  </si>
  <si>
    <t>Die Nutzung von IT-Systemen mithilfe von Einrichtungen der Datenübertragung durch Unbefugte wird durch folgende Maßnahmen verhindert oder zumindest nachvollziehbar gemacht:</t>
  </si>
  <si>
    <t>Gibt es definierte organisatorische und technische Verfahren und Methoden zum Incident-Management (Management von erkannten oder vermuteten Sicherheitsvorfällen bzw. Störungen, Ausfällen etc.)?</t>
  </si>
  <si>
    <t>Besteht ein dokumentiertes Berechtigungsmanagement, in dem verbindlich geregelt ist, wie Berechtigungen beantragt, freigegeben, umgesetzt und wieder entzogen werden?</t>
  </si>
  <si>
    <t>Besteht eine funktionelle/personelleTrennung von Berechtigungsbewilligung (organisatorisch) und Berechtigungsvergabe (techn.)?</t>
  </si>
  <si>
    <t>Ist die Wiederherstellung von Daten aus Backups (wer darf wann auf wessen Anforderung Backup-Daten einspielen?) in einem verbindlichen Verfahren geregelt?</t>
  </si>
  <si>
    <t>Werden Daten vom AN an den AG oder Dritte gesendet bzw. wird Dritten der Zugriff auf Daten des AG durch den AN ermöglicht?</t>
  </si>
  <si>
    <t>Erhält der AN Daten vom AG, z.B. bei Wartungsvorgängen?</t>
  </si>
  <si>
    <t>Welche Versendungsart der Daten besteht zwischen AG und AN?</t>
  </si>
  <si>
    <t>Sind weitere Maßnahmen für Übermittlung/Transport von Daten festgelegt?</t>
  </si>
  <si>
    <t xml:space="preserve">Ist geregelt, was passieren muss, wenn beim Datenträgertransport Fehler (z.B. Verlust von Datenträgern) auftreten? </t>
  </si>
  <si>
    <t>Sind die Benutzerberechtigungen für Eingabe (Profile) festgelegt?</t>
  </si>
  <si>
    <t>Existiert ein angemessenes Backup- und Recoverykonzept (z.B. mit täglicher Sicherung)?</t>
  </si>
  <si>
    <t>Existiert ein Notfallhandbuch mit Notfallplänen, Darstellung der Notfallorganisation – klare Regelung der Verantwortlichkeiten im Notfall?</t>
  </si>
  <si>
    <t>Werden die Daten des AG und anderer Kunden beim AN physisch oder zumindest logisch getrennt verarbeitet?</t>
  </si>
  <si>
    <t>Existiert ein Berechtigungskonzept, das der getrennten Verarbeitung der AG-Daten von Daten anderer Kunden/Mandanten Rechnung trägt?</t>
  </si>
  <si>
    <t>Hat der AN einen Subunternehmer zur Erfüllung der Auftragsdatenverarbeitung eingesetzt?</t>
  </si>
  <si>
    <t>Spiegeln die Verträge den AN mit dem Subunternehmer die Anforderungen des AG an den AN wider?</t>
  </si>
  <si>
    <t>Sind Subunternehmer außerhalb des EWR angesiedelt?</t>
  </si>
  <si>
    <t>Finden beim AN regelmäßige Basisschulungen der Mitarbeiter zu Informationssicherheit und/oder Datenschutz statt?</t>
  </si>
  <si>
    <t xml:space="preserve">Existiert eine übergeordnete Richtlinie/Policy zum Datenschutz? </t>
  </si>
  <si>
    <t>Sind aktuelle Verschlüsselungsstandards (E-Mail und Festplatte) eingeführt?</t>
  </si>
  <si>
    <t>Gibt es einen gemanagten Meldeprozesse bei Sicherheitsvorfällen (Incident-Management) mit Einschluss des Auftraggebers (AG)?</t>
  </si>
  <si>
    <t>Allgemeines</t>
  </si>
  <si>
    <t>Dokumentation</t>
  </si>
  <si>
    <t>Werden alte oder unbrauchbare Datenträger datenschutzrechtlich ordnungsgemäß vernichtet?</t>
  </si>
  <si>
    <t>Existiert eine Dokumentation des Backup-Konzeptes?</t>
  </si>
  <si>
    <t>Wird regelmäßig überprüft, ob eine Rekonstruktion der gesicherten Daten tatsächlich möglich ist?</t>
  </si>
  <si>
    <t>Gibt es Pläne und Kontaktadressen, die im Notfall jedem Mitarbeiter zugänglich sind?</t>
  </si>
  <si>
    <t>Kennt jeder Mitarbeiter den Notfallplan und den Zugang zu den wichtigsten Kontaktadressen?</t>
  </si>
  <si>
    <t>Vom AG auszufüllen</t>
  </si>
  <si>
    <t>Vom AN auszufüllen</t>
  </si>
  <si>
    <t>Kernfrage</t>
  </si>
  <si>
    <t>Ergänzungsfrage</t>
  </si>
  <si>
    <t>Prüfung ja/nein</t>
  </si>
  <si>
    <t>Nein
(x, leeres Feld)</t>
  </si>
  <si>
    <t>Ja
(x, leeres Feld)</t>
  </si>
  <si>
    <t>Trifft nicht zu
(x, leeres Feld)</t>
  </si>
  <si>
    <t>Kategorie</t>
  </si>
  <si>
    <t>Allg.</t>
  </si>
  <si>
    <t>Doku.</t>
  </si>
  <si>
    <t>TOMs 1: Zutrittskontrolle</t>
  </si>
  <si>
    <t>TOMs1</t>
  </si>
  <si>
    <t>TOMs 2: Zugangskontrolle</t>
  </si>
  <si>
    <t>TOMs2</t>
  </si>
  <si>
    <t>TOMs 3: Zugriffskontrolle</t>
  </si>
  <si>
    <t>TOMs3</t>
  </si>
  <si>
    <t>TOMs4: Weitergabekontrolle</t>
  </si>
  <si>
    <t>TOMs4</t>
  </si>
  <si>
    <t>TOMs5</t>
  </si>
  <si>
    <t>TOMs 6: Verfügbarkeitskontrolle</t>
  </si>
  <si>
    <t>TOMs 5: Eingabekontrolle</t>
  </si>
  <si>
    <t>TOMs6</t>
  </si>
  <si>
    <t>TOMs 7: Trennungskontrolle</t>
  </si>
  <si>
    <t>TOMs7</t>
  </si>
  <si>
    <t>TOMs 8: Auftragskontrolle</t>
  </si>
  <si>
    <t>TOMs8</t>
  </si>
  <si>
    <t>Gewichtung
(Wert zwischen 1 und 10)</t>
  </si>
  <si>
    <t>Wichtung</t>
  </si>
  <si>
    <t>Punktwert</t>
  </si>
  <si>
    <t>Prüfung "Trifft nicht zu"</t>
  </si>
  <si>
    <t>Fragen pro Abschnitt</t>
  </si>
  <si>
    <t>Summe Gewichtung</t>
  </si>
  <si>
    <t>Wert</t>
  </si>
  <si>
    <t>Zwischenwert</t>
  </si>
  <si>
    <t>Sollwert</t>
  </si>
  <si>
    <t>50%-Grenze</t>
  </si>
  <si>
    <t>100%-Grenze</t>
  </si>
  <si>
    <t>Ist der Rechenzentrums (RZ) Zutritt gesichert?</t>
  </si>
  <si>
    <t>Wird die unbefugte Nutzung von IT-Systemen verhindert?</t>
  </si>
  <si>
    <t>0%-Grenze</t>
  </si>
  <si>
    <t>Hilfslinien für das Diagramm</t>
  </si>
  <si>
    <t>Erfolgt eine Protokollierung der Administratorentätigkeiten (Anlegen von Benutzern, Ändern von Benutzerrechten)?</t>
  </si>
  <si>
    <t xml:space="preserve">Datum </t>
  </si>
  <si>
    <t>Ort</t>
  </si>
  <si>
    <t>Existiert ein/e Verzeichnis der Verarbeitungstätigkeiten des AN?</t>
  </si>
  <si>
    <t>Existieren bei Auftragsverarbeitungen Verpflichtungen der Mitarbeiter gemäß der Forderung Art.28 DSGVO?</t>
  </si>
  <si>
    <t>Werden personenbezogene Daten bei der Datenverarbeitung anonymisiert oder pseudonymisiert?</t>
  </si>
  <si>
    <t>DSGVO Art.32 Sichere Verarbeitung</t>
  </si>
  <si>
    <t>DSGVO_1</t>
  </si>
  <si>
    <t>Werden die personenbezogenen Daten des AG und anderer Kunden beim AN bei der Verarbeitung pseudonymisiert?</t>
  </si>
  <si>
    <t>DSGVO_2</t>
  </si>
  <si>
    <t>Werden die personenbezogenen Daten des AG und anderer Kunden beim AN bei der Verarbeitung anonymisiert?</t>
  </si>
  <si>
    <t>DSGVO_3</t>
  </si>
  <si>
    <t>Existieren beim AN Technische Verfahren oder organisatorische Prozesse um die Vertraulichkeit der personenbezogenen Daten des AG und anderer Kunden sicherzustellen?</t>
  </si>
  <si>
    <t>DSGVO_4</t>
  </si>
  <si>
    <t>Existieren beim AN Technische Verfahren oder organisatorische Prozesse um die Integrität der personenbezogenen Daten des AG und anderer Kunden sicherzustellen?</t>
  </si>
  <si>
    <t>DSGVO_5</t>
  </si>
  <si>
    <t>Existieren beim AN Technische Verfahren oder organisatorische Prozesse um die Verfügbarkeit der personenbezogenen Daten des AG und anderer Kunden sicherzustellen?</t>
  </si>
  <si>
    <t>DSGVO_6</t>
  </si>
  <si>
    <t>DSGVO_7</t>
  </si>
  <si>
    <t>DSGVO_8</t>
  </si>
  <si>
    <t>Existieren beim AN technische oder organisatorische Verfahren um die Wirksamkeit der technischen und organisatorischen Maßnahmen regelmäßig zu überprüfen?</t>
  </si>
  <si>
    <t>Kann die Verarbeitung der personenbezogenen Daten des AG und anderer Kunden beim AN nach einem physischen oder technischen Zwischenfall rasch wiederhergestellt werden?</t>
  </si>
  <si>
    <t>Sind die technischen Systeme des AN hinsichtlich der Belastbarkeit so ausgelegt, dass die Verarbeitung der personenbezogenen Daten des AN und anderer Kunden ausreichend sichergestellt ist?</t>
  </si>
  <si>
    <t>Anbieter</t>
  </si>
  <si>
    <t>Name</t>
  </si>
  <si>
    <t>Sind die Mitarbeiter des AN zur Wahrung der Vertraulichkeit und zur Beachtung des Datenschutzes verpflichtet?</t>
  </si>
  <si>
    <t>Checkliste, an Hand derer beim Auftragnehmer eine Selbstauskunft bzgl. der datenschutzrechtlichen Anforderungen bei einer AV-Vergabe geprüft werden kann; 
(Anforderungen gemäß Art. 32 DSGVO) ausgefüllt und unterschrieben den Angebotsunterlagen beizulegen!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</si>
</sst>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10" fontId="0" fillId="0" borderId="0" xfId="0" applyNumberFormat="1"/>
    <xf numFmtId="0" fontId="0" fillId="0" borderId="0" xfId="0" applyAlignment="1">
      <alignment vertical="top" wrapText="1"/>
    </xf>
    <xf numFmtId="0" fontId="3" fillId="0" borderId="0" xfId="0" applyFont="1" applyBorder="1" applyAlignment="1" applyProtection="1">
      <alignment vertical="center" wrapText="1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0" fillId="0" borderId="0" xfId="0" applyAlignment="1">
      <alignment vertical="top" wrapText="1"/>
    </xf>
    <xf numFmtId="0" fontId="0" fillId="4" borderId="3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4" borderId="1" xfId="0" applyFill="1" applyBorder="1" applyAlignment="1" applyProtection="1">
      <alignment vertical="top" wrapText="1"/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>
      <alignment vertical="top"/>
    </xf>
    <xf numFmtId="0" fontId="0" fillId="0" borderId="0" xfId="0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ill="1" applyBorder="1" applyAlignment="1" applyProtection="1">
      <alignment vertical="top" wrapText="1"/>
      <protection locked="0"/>
    </xf>
    <xf numFmtId="0" fontId="0" fillId="0" borderId="1" xfId="0" applyFill="1" applyBorder="1" applyProtection="1"/>
    <xf numFmtId="0" fontId="4" fillId="0" borderId="0" xfId="0" applyFont="1" applyAlignment="1" applyProtection="1">
      <alignment vertical="center"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2" fillId="0" borderId="9" xfId="0" applyFont="1" applyBorder="1" applyAlignment="1">
      <alignment horizontal="center" vertical="center" wrapText="1"/>
    </xf>
    <xf numFmtId="0" fontId="0" fillId="2" borderId="8" xfId="0" applyFill="1" applyBorder="1" applyAlignment="1">
      <alignment vertical="top" wrapText="1"/>
    </xf>
    <xf numFmtId="0" fontId="0" fillId="4" borderId="8" xfId="0" applyFill="1" applyBorder="1" applyAlignment="1">
      <alignment vertical="top" wrapText="1"/>
    </xf>
    <xf numFmtId="0" fontId="0" fillId="0" borderId="9" xfId="0" applyFill="1" applyBorder="1" applyProtection="1"/>
    <xf numFmtId="0" fontId="0" fillId="0" borderId="8" xfId="0" applyFill="1" applyBorder="1" applyAlignment="1">
      <alignment vertical="top" wrapText="1"/>
    </xf>
    <xf numFmtId="0" fontId="0" fillId="0" borderId="10" xfId="0" applyFill="1" applyBorder="1" applyAlignment="1">
      <alignment vertical="top" wrapText="1"/>
    </xf>
    <xf numFmtId="0" fontId="0" fillId="0" borderId="11" xfId="0" applyFill="1" applyBorder="1" applyAlignment="1" applyProtection="1">
      <alignment vertical="top" wrapText="1"/>
      <protection locked="0"/>
    </xf>
    <xf numFmtId="0" fontId="0" fillId="0" borderId="11" xfId="0" applyFill="1" applyBorder="1" applyProtection="1"/>
    <xf numFmtId="0" fontId="0" fillId="0" borderId="12" xfId="0" applyFill="1" applyBorder="1" applyProtection="1"/>
    <xf numFmtId="0" fontId="5" fillId="0" borderId="0" xfId="0" applyFont="1" applyAlignment="1" applyProtection="1">
      <alignment vertical="center" wrapText="1"/>
      <protection locked="0"/>
    </xf>
    <xf numFmtId="0" fontId="5" fillId="0" borderId="0" xfId="0" applyFont="1" applyAlignment="1">
      <alignment vertical="top" wrapText="1"/>
    </xf>
    <xf numFmtId="0" fontId="6" fillId="0" borderId="0" xfId="0" applyFont="1" applyBorder="1" applyAlignment="1" applyProtection="1">
      <alignment vertical="center" wrapText="1"/>
      <protection locked="0"/>
    </xf>
    <xf numFmtId="0" fontId="2" fillId="3" borderId="5" xfId="0" applyFont="1" applyFill="1" applyBorder="1" applyAlignment="1">
      <alignment vertical="top" wrapText="1"/>
    </xf>
    <xf numFmtId="0" fontId="2" fillId="3" borderId="6" xfId="0" applyFont="1" applyFill="1" applyBorder="1" applyAlignment="1">
      <alignment wrapText="1"/>
    </xf>
    <xf numFmtId="0" fontId="1" fillId="0" borderId="7" xfId="0" applyFont="1" applyBorder="1" applyAlignment="1">
      <alignment wrapText="1"/>
    </xf>
    <xf numFmtId="0" fontId="0" fillId="0" borderId="0" xfId="0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2" fillId="0" borderId="8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0" fontId="0" fillId="2" borderId="1" xfId="0" applyFill="1" applyBorder="1" applyAlignment="1"/>
    <xf numFmtId="0" fontId="0" fillId="2" borderId="9" xfId="0" applyFill="1" applyBorder="1" applyAlignment="1"/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4" borderId="2" xfId="0" applyFill="1" applyBorder="1" applyAlignment="1">
      <alignment vertical="top" wrapText="1"/>
    </xf>
    <xf numFmtId="0" fontId="0" fillId="4" borderId="4" xfId="0" applyFill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0" fillId="0" borderId="11" xfId="0" applyFill="1" applyBorder="1" applyAlignment="1">
      <alignment vertical="top" wrapText="1"/>
    </xf>
    <xf numFmtId="0" fontId="0" fillId="4" borderId="2" xfId="0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00FF00"/>
      <color rgb="FF00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0"/>
  <sheetViews>
    <sheetView tabSelected="1" zoomScale="80" zoomScaleNormal="80" workbookViewId="0">
      <pane ySplit="3" topLeftCell="A4" activePane="bottomLeft" state="frozen"/>
      <selection pane="bottomLeft" activeCell="B11" sqref="B11:C11"/>
    </sheetView>
  </sheetViews>
  <sheetFormatPr baseColWidth="10" defaultRowHeight="14.5" x14ac:dyDescent="0.35"/>
  <cols>
    <col min="1" max="1" width="13.08984375" style="2" customWidth="1"/>
    <col min="2" max="2" width="44" style="1" customWidth="1"/>
    <col min="3" max="3" width="72.36328125" style="2" customWidth="1"/>
    <col min="4" max="4" width="17.90625" style="1" customWidth="1"/>
    <col min="5" max="5" width="19.36328125" style="1" customWidth="1"/>
    <col min="6" max="6" width="18.6328125" customWidth="1"/>
    <col min="7" max="7" width="33.6328125" customWidth="1"/>
    <col min="8" max="10" width="11.453125" style="2" hidden="1" customWidth="1"/>
    <col min="11" max="11" width="12.36328125" style="2" hidden="1" customWidth="1"/>
    <col min="12" max="13" width="11.453125" style="2" hidden="1" customWidth="1"/>
  </cols>
  <sheetData>
    <row r="1" spans="1:13" ht="38.25" customHeight="1" x14ac:dyDescent="0.45">
      <c r="A1" s="33" t="s">
        <v>115</v>
      </c>
      <c r="B1" s="34"/>
      <c r="C1" s="34"/>
      <c r="D1" s="34"/>
      <c r="E1" s="34"/>
      <c r="F1" s="34"/>
      <c r="G1" s="35"/>
      <c r="H1" s="5"/>
      <c r="I1" s="5"/>
      <c r="J1" s="5"/>
      <c r="K1" s="5"/>
      <c r="L1" s="5"/>
      <c r="M1" s="5"/>
    </row>
    <row r="2" spans="1:13" ht="15" customHeight="1" x14ac:dyDescent="0.35">
      <c r="A2" s="38" t="s">
        <v>55</v>
      </c>
      <c r="B2" s="42" t="s">
        <v>0</v>
      </c>
      <c r="C2" s="42"/>
      <c r="D2" s="42" t="s">
        <v>48</v>
      </c>
      <c r="E2" s="42"/>
      <c r="F2" s="42" t="s">
        <v>47</v>
      </c>
      <c r="G2" s="43"/>
      <c r="H2" s="36" t="s">
        <v>51</v>
      </c>
      <c r="I2" s="36" t="s">
        <v>77</v>
      </c>
      <c r="J2" s="36" t="s">
        <v>75</v>
      </c>
      <c r="K2" s="36" t="s">
        <v>81</v>
      </c>
      <c r="L2" s="36" t="s">
        <v>80</v>
      </c>
      <c r="M2" s="36" t="s">
        <v>82</v>
      </c>
    </row>
    <row r="3" spans="1:13" ht="37" x14ac:dyDescent="0.35">
      <c r="A3" s="38"/>
      <c r="B3" s="16" t="s">
        <v>49</v>
      </c>
      <c r="C3" s="16" t="s">
        <v>50</v>
      </c>
      <c r="D3" s="16" t="s">
        <v>53</v>
      </c>
      <c r="E3" s="16" t="s">
        <v>52</v>
      </c>
      <c r="F3" s="16" t="s">
        <v>54</v>
      </c>
      <c r="G3" s="21" t="s">
        <v>74</v>
      </c>
      <c r="H3" s="36"/>
      <c r="I3" s="36"/>
      <c r="J3" s="36"/>
      <c r="K3" s="36"/>
      <c r="L3" s="36"/>
      <c r="M3" s="36"/>
    </row>
    <row r="4" spans="1:13" ht="18.75" customHeight="1" x14ac:dyDescent="0.35">
      <c r="A4" s="22"/>
      <c r="B4" s="39" t="s">
        <v>40</v>
      </c>
      <c r="C4" s="40"/>
      <c r="D4" s="40"/>
      <c r="E4" s="40"/>
      <c r="F4" s="40"/>
      <c r="G4" s="41"/>
    </row>
    <row r="5" spans="1:13" x14ac:dyDescent="0.35">
      <c r="A5" s="23" t="s">
        <v>56</v>
      </c>
      <c r="B5" s="37" t="s">
        <v>1</v>
      </c>
      <c r="C5" s="37"/>
      <c r="D5" s="11"/>
      <c r="E5" s="11"/>
      <c r="F5" s="18"/>
      <c r="G5" s="24"/>
      <c r="H5" s="2">
        <f>IF(E5="x",-1,IF(D5="x",1,0))</f>
        <v>0</v>
      </c>
      <c r="I5" s="2">
        <f>IF(F5="x",0,1)</f>
        <v>1</v>
      </c>
      <c r="J5" s="2">
        <f>IF(G5="",1,G5)</f>
        <v>1</v>
      </c>
      <c r="L5" s="2">
        <f>H5*I5*J5*Berechnung!$D$2</f>
        <v>0</v>
      </c>
      <c r="M5" s="2">
        <f>IF(F5="x",0,J5*Berechnung!$D$2)</f>
        <v>0.8571428571428571</v>
      </c>
    </row>
    <row r="6" spans="1:13" x14ac:dyDescent="0.35">
      <c r="A6" s="23" t="s">
        <v>56</v>
      </c>
      <c r="B6" s="37" t="s">
        <v>2</v>
      </c>
      <c r="C6" s="37"/>
      <c r="D6" s="11"/>
      <c r="E6" s="11"/>
      <c r="F6" s="18"/>
      <c r="G6" s="24"/>
      <c r="H6" s="2">
        <f t="shared" ref="H6:H11" si="0">IF(E6="x",-1,IF(D6="x",1,0))</f>
        <v>0</v>
      </c>
      <c r="I6" s="2">
        <f t="shared" ref="I6:I11" si="1">IF(F6="x",0,1)</f>
        <v>1</v>
      </c>
      <c r="J6" s="2">
        <f t="shared" ref="J6:J11" si="2">IF(G6="",1,G6)</f>
        <v>1</v>
      </c>
      <c r="L6" s="2">
        <f>H6*I6*J6*Berechnung!$D$2</f>
        <v>0</v>
      </c>
      <c r="M6" s="2">
        <f>IF(F6="x",0,J6*Berechnung!$D$2)</f>
        <v>0.8571428571428571</v>
      </c>
    </row>
    <row r="7" spans="1:13" ht="33" customHeight="1" x14ac:dyDescent="0.35">
      <c r="A7" s="23" t="s">
        <v>56</v>
      </c>
      <c r="B7" s="37" t="s">
        <v>3</v>
      </c>
      <c r="C7" s="37"/>
      <c r="D7" s="11"/>
      <c r="E7" s="11"/>
      <c r="F7" s="18"/>
      <c r="G7" s="24"/>
      <c r="H7" s="2">
        <f t="shared" si="0"/>
        <v>0</v>
      </c>
      <c r="I7" s="2">
        <f t="shared" si="1"/>
        <v>1</v>
      </c>
      <c r="J7" s="2">
        <f t="shared" si="2"/>
        <v>1</v>
      </c>
      <c r="L7" s="2">
        <f>H7*I7*J7*Berechnung!$D$2</f>
        <v>0</v>
      </c>
      <c r="M7" s="2">
        <f>IF(F7="x",0,J7*Berechnung!$D$2)</f>
        <v>0.8571428571428571</v>
      </c>
    </row>
    <row r="8" spans="1:13" x14ac:dyDescent="0.35">
      <c r="A8" s="23" t="s">
        <v>56</v>
      </c>
      <c r="B8" s="37" t="s">
        <v>36</v>
      </c>
      <c r="C8" s="37"/>
      <c r="D8" s="11"/>
      <c r="E8" s="11"/>
      <c r="F8" s="18"/>
      <c r="G8" s="24"/>
      <c r="H8" s="2">
        <f t="shared" si="0"/>
        <v>0</v>
      </c>
      <c r="I8" s="2">
        <f t="shared" si="1"/>
        <v>1</v>
      </c>
      <c r="J8" s="2">
        <f t="shared" si="2"/>
        <v>1</v>
      </c>
      <c r="L8" s="2">
        <f>H8*I8*J8*Berechnung!$D$2</f>
        <v>0</v>
      </c>
      <c r="M8" s="2">
        <f>IF(F8="x",0,J8*Berechnung!$D$2)</f>
        <v>0.8571428571428571</v>
      </c>
    </row>
    <row r="9" spans="1:13" x14ac:dyDescent="0.35">
      <c r="A9" s="23" t="s">
        <v>56</v>
      </c>
      <c r="B9" s="37" t="s">
        <v>38</v>
      </c>
      <c r="C9" s="37"/>
      <c r="D9" s="11"/>
      <c r="E9" s="11"/>
      <c r="F9" s="18"/>
      <c r="G9" s="24"/>
      <c r="H9" s="2">
        <f t="shared" si="0"/>
        <v>0</v>
      </c>
      <c r="I9" s="2">
        <f t="shared" si="1"/>
        <v>1</v>
      </c>
      <c r="J9" s="2">
        <f t="shared" si="2"/>
        <v>1</v>
      </c>
      <c r="L9" s="2">
        <f>H9*I9*J9*Berechnung!$D$2</f>
        <v>0</v>
      </c>
      <c r="M9" s="2">
        <f>IF(F9="x",0,J9*Berechnung!$D$2)</f>
        <v>0.8571428571428571</v>
      </c>
    </row>
    <row r="10" spans="1:13" ht="15" customHeight="1" x14ac:dyDescent="0.35">
      <c r="A10" s="23" t="s">
        <v>56</v>
      </c>
      <c r="B10" s="37" t="s">
        <v>94</v>
      </c>
      <c r="C10" s="37"/>
      <c r="D10" s="11"/>
      <c r="E10" s="11"/>
      <c r="F10" s="18"/>
      <c r="G10" s="24"/>
      <c r="H10" s="8"/>
      <c r="I10" s="8"/>
      <c r="J10" s="8"/>
      <c r="K10" s="8"/>
      <c r="L10" s="8"/>
      <c r="M10" s="8"/>
    </row>
    <row r="11" spans="1:13" ht="30" customHeight="1" x14ac:dyDescent="0.35">
      <c r="A11" s="23" t="s">
        <v>56</v>
      </c>
      <c r="B11" s="37" t="s">
        <v>39</v>
      </c>
      <c r="C11" s="37"/>
      <c r="D11" s="11"/>
      <c r="E11" s="11"/>
      <c r="F11" s="18"/>
      <c r="G11" s="24"/>
      <c r="H11" s="2">
        <f t="shared" si="0"/>
        <v>0</v>
      </c>
      <c r="I11" s="2">
        <f t="shared" si="1"/>
        <v>1</v>
      </c>
      <c r="J11" s="2">
        <f t="shared" si="2"/>
        <v>1</v>
      </c>
      <c r="L11" s="2">
        <f>H11*I11*J11*Berechnung!$D$2</f>
        <v>0</v>
      </c>
      <c r="M11" s="2">
        <f>IF(F11="x",0,J11*Berechnung!$D$2)</f>
        <v>0.8571428571428571</v>
      </c>
    </row>
    <row r="12" spans="1:13" ht="18" customHeight="1" x14ac:dyDescent="0.35">
      <c r="A12" s="22"/>
      <c r="B12" s="39" t="s">
        <v>41</v>
      </c>
      <c r="C12" s="40"/>
      <c r="D12" s="40"/>
      <c r="E12" s="40"/>
      <c r="F12" s="40"/>
      <c r="G12" s="41"/>
    </row>
    <row r="13" spans="1:13" x14ac:dyDescent="0.35">
      <c r="A13" s="23" t="s">
        <v>57</v>
      </c>
      <c r="B13" s="37" t="s">
        <v>37</v>
      </c>
      <c r="C13" s="37"/>
      <c r="D13" s="11"/>
      <c r="E13" s="11"/>
      <c r="F13" s="18"/>
      <c r="G13" s="24"/>
      <c r="H13" s="2">
        <f t="shared" ref="H13:H28" si="3">IF(E13="x",-1,IF(D13="x",1,0))</f>
        <v>0</v>
      </c>
      <c r="I13" s="2">
        <f t="shared" ref="I13:I28" si="4">IF(F13="x",0,1)</f>
        <v>1</v>
      </c>
      <c r="J13" s="2">
        <f t="shared" ref="J13:J28" si="5">IF(G13="",1,G13)</f>
        <v>1</v>
      </c>
      <c r="L13" s="2">
        <f>H13*I13*J13*Berechnung!$D$3</f>
        <v>0</v>
      </c>
      <c r="M13" s="2">
        <f>IF(F13="x",0,J13*Berechnung!$D$3)</f>
        <v>1</v>
      </c>
    </row>
    <row r="14" spans="1:13" x14ac:dyDescent="0.35">
      <c r="A14" s="23" t="s">
        <v>57</v>
      </c>
      <c r="B14" s="37" t="s">
        <v>4</v>
      </c>
      <c r="C14" s="37"/>
      <c r="D14" s="11"/>
      <c r="E14" s="11"/>
      <c r="F14" s="18"/>
      <c r="G14" s="24"/>
      <c r="H14" s="2">
        <f t="shared" si="3"/>
        <v>0</v>
      </c>
      <c r="I14" s="2">
        <f t="shared" si="4"/>
        <v>1</v>
      </c>
      <c r="J14" s="2">
        <f t="shared" si="5"/>
        <v>1</v>
      </c>
      <c r="L14" s="2">
        <f>H14*I14*J14*Berechnung!$D$3</f>
        <v>0</v>
      </c>
      <c r="M14" s="2">
        <f>IF(F14="x",0,J14*Berechnung!$D$3)</f>
        <v>1</v>
      </c>
    </row>
    <row r="15" spans="1:13" x14ac:dyDescent="0.35">
      <c r="A15" s="23" t="s">
        <v>57</v>
      </c>
      <c r="B15" s="37" t="s">
        <v>92</v>
      </c>
      <c r="C15" s="37"/>
      <c r="D15" s="11"/>
      <c r="E15" s="11"/>
      <c r="F15" s="18"/>
      <c r="G15" s="24"/>
      <c r="H15" s="2">
        <f t="shared" si="3"/>
        <v>0</v>
      </c>
      <c r="I15" s="2">
        <f t="shared" si="4"/>
        <v>1</v>
      </c>
      <c r="J15" s="2">
        <f t="shared" si="5"/>
        <v>1</v>
      </c>
      <c r="L15" s="2">
        <f>H15*I15*J15*Berechnung!$D$3</f>
        <v>0</v>
      </c>
      <c r="M15" s="2">
        <f>IF(F15="x",0,J15*Berechnung!$D$3)</f>
        <v>1</v>
      </c>
    </row>
    <row r="16" spans="1:13" x14ac:dyDescent="0.35">
      <c r="A16" s="23" t="s">
        <v>57</v>
      </c>
      <c r="B16" s="37" t="s">
        <v>5</v>
      </c>
      <c r="C16" s="37"/>
      <c r="D16" s="11"/>
      <c r="E16" s="11"/>
      <c r="F16" s="18"/>
      <c r="G16" s="24"/>
      <c r="H16" s="2">
        <f t="shared" si="3"/>
        <v>0</v>
      </c>
      <c r="I16" s="2">
        <f t="shared" si="4"/>
        <v>1</v>
      </c>
      <c r="J16" s="2">
        <f t="shared" si="5"/>
        <v>1</v>
      </c>
      <c r="L16" s="2">
        <f>H16*I16*J16*Berechnung!$D$3</f>
        <v>0</v>
      </c>
      <c r="M16" s="2">
        <f>IF(F16="x",0,J16*Berechnung!$D$3)</f>
        <v>1</v>
      </c>
    </row>
    <row r="17" spans="1:13" x14ac:dyDescent="0.35">
      <c r="A17" s="23" t="s">
        <v>57</v>
      </c>
      <c r="B17" s="37" t="s">
        <v>6</v>
      </c>
      <c r="C17" s="37"/>
      <c r="D17" s="11"/>
      <c r="E17" s="11"/>
      <c r="F17" s="18"/>
      <c r="G17" s="24"/>
      <c r="H17" s="2">
        <f t="shared" si="3"/>
        <v>0</v>
      </c>
      <c r="I17" s="2">
        <f t="shared" si="4"/>
        <v>1</v>
      </c>
      <c r="J17" s="2">
        <f t="shared" si="5"/>
        <v>1</v>
      </c>
      <c r="L17" s="2">
        <f>H17*I17*J17*Berechnung!$D$3</f>
        <v>0</v>
      </c>
      <c r="M17" s="2">
        <f>IF(F17="x",0,J17*Berechnung!$D$3)</f>
        <v>1</v>
      </c>
    </row>
    <row r="18" spans="1:13" x14ac:dyDescent="0.35">
      <c r="A18" s="23" t="s">
        <v>57</v>
      </c>
      <c r="B18" s="37" t="s">
        <v>7</v>
      </c>
      <c r="C18" s="37"/>
      <c r="D18" s="11"/>
      <c r="E18" s="11"/>
      <c r="F18" s="18"/>
      <c r="G18" s="24"/>
      <c r="H18" s="2">
        <f t="shared" si="3"/>
        <v>0</v>
      </c>
      <c r="I18" s="2">
        <f t="shared" si="4"/>
        <v>1</v>
      </c>
      <c r="J18" s="2">
        <f t="shared" si="5"/>
        <v>1</v>
      </c>
      <c r="L18" s="2">
        <f>H18*I18*J18*Berechnung!$D$3</f>
        <v>0</v>
      </c>
      <c r="M18" s="2">
        <f>IF(F18="x",0,J18*Berechnung!$D$3)</f>
        <v>1</v>
      </c>
    </row>
    <row r="19" spans="1:13" x14ac:dyDescent="0.35">
      <c r="A19" s="23" t="s">
        <v>57</v>
      </c>
      <c r="B19" s="37" t="s">
        <v>8</v>
      </c>
      <c r="C19" s="37"/>
      <c r="D19" s="11"/>
      <c r="E19" s="11"/>
      <c r="F19" s="18"/>
      <c r="G19" s="24"/>
      <c r="H19" s="2">
        <f t="shared" si="3"/>
        <v>0</v>
      </c>
      <c r="I19" s="2">
        <f t="shared" si="4"/>
        <v>1</v>
      </c>
      <c r="J19" s="2">
        <f t="shared" si="5"/>
        <v>1</v>
      </c>
      <c r="L19" s="2">
        <f>H19*I19*J19*Berechnung!$D$3</f>
        <v>0</v>
      </c>
      <c r="M19" s="2">
        <f>IF(F19="x",0,J19*Berechnung!$D$3)</f>
        <v>1</v>
      </c>
    </row>
    <row r="20" spans="1:13" x14ac:dyDescent="0.35">
      <c r="A20" s="23" t="s">
        <v>57</v>
      </c>
      <c r="B20" s="37" t="s">
        <v>9</v>
      </c>
      <c r="C20" s="37"/>
      <c r="D20" s="11"/>
      <c r="E20" s="11"/>
      <c r="F20" s="18"/>
      <c r="G20" s="24"/>
      <c r="H20" s="2">
        <f t="shared" si="3"/>
        <v>0</v>
      </c>
      <c r="I20" s="2">
        <f t="shared" si="4"/>
        <v>1</v>
      </c>
      <c r="J20" s="2">
        <f t="shared" si="5"/>
        <v>1</v>
      </c>
      <c r="L20" s="2">
        <f>H20*I20*J20*Berechnung!$D$3</f>
        <v>0</v>
      </c>
      <c r="M20" s="2">
        <f>IF(F20="x",0,J20*Berechnung!$D$3)</f>
        <v>1</v>
      </c>
    </row>
    <row r="21" spans="1:13" ht="30" customHeight="1" x14ac:dyDescent="0.35">
      <c r="A21" s="23" t="s">
        <v>57</v>
      </c>
      <c r="B21" s="37" t="s">
        <v>10</v>
      </c>
      <c r="C21" s="37"/>
      <c r="D21" s="11"/>
      <c r="E21" s="11"/>
      <c r="F21" s="18"/>
      <c r="G21" s="24"/>
      <c r="H21" s="2">
        <f t="shared" si="3"/>
        <v>0</v>
      </c>
      <c r="I21" s="2">
        <f t="shared" si="4"/>
        <v>1</v>
      </c>
      <c r="J21" s="2">
        <f t="shared" si="5"/>
        <v>1</v>
      </c>
      <c r="L21" s="2">
        <f>H21*I21*J21*Berechnung!$D$3</f>
        <v>0</v>
      </c>
      <c r="M21" s="2">
        <f>IF(F21="x",0,J21*Berechnung!$D$3)</f>
        <v>1</v>
      </c>
    </row>
    <row r="22" spans="1:13" x14ac:dyDescent="0.35">
      <c r="A22" s="23" t="s">
        <v>57</v>
      </c>
      <c r="B22" s="37" t="s">
        <v>43</v>
      </c>
      <c r="C22" s="37"/>
      <c r="D22" s="11"/>
      <c r="E22" s="11"/>
      <c r="F22" s="18"/>
      <c r="G22" s="24"/>
      <c r="H22" s="2">
        <f t="shared" si="3"/>
        <v>0</v>
      </c>
      <c r="I22" s="2">
        <f t="shared" si="4"/>
        <v>1</v>
      </c>
      <c r="J22" s="2">
        <f t="shared" si="5"/>
        <v>1</v>
      </c>
      <c r="L22" s="2">
        <f>H22*I22*J22*Berechnung!$D$3</f>
        <v>0</v>
      </c>
      <c r="M22" s="2">
        <f>IF(F22="x",0,J22*Berechnung!$D$3)</f>
        <v>1</v>
      </c>
    </row>
    <row r="23" spans="1:13" ht="30" customHeight="1" x14ac:dyDescent="0.35">
      <c r="A23" s="23" t="s">
        <v>57</v>
      </c>
      <c r="B23" s="37" t="s">
        <v>11</v>
      </c>
      <c r="C23" s="37"/>
      <c r="D23" s="11"/>
      <c r="E23" s="11"/>
      <c r="F23" s="18"/>
      <c r="G23" s="24"/>
      <c r="H23" s="2">
        <f t="shared" si="3"/>
        <v>0</v>
      </c>
      <c r="I23" s="2">
        <f t="shared" si="4"/>
        <v>1</v>
      </c>
      <c r="J23" s="2">
        <f t="shared" si="5"/>
        <v>1</v>
      </c>
      <c r="L23" s="2">
        <f>H23*I23*J23*Berechnung!$D$3</f>
        <v>0</v>
      </c>
      <c r="M23" s="2">
        <f>IF(F23="x",0,J23*Berechnung!$D$3)</f>
        <v>1</v>
      </c>
    </row>
    <row r="24" spans="1:13" ht="32.25" customHeight="1" x14ac:dyDescent="0.35">
      <c r="A24" s="23" t="s">
        <v>57</v>
      </c>
      <c r="B24" s="37" t="s">
        <v>12</v>
      </c>
      <c r="C24" s="37"/>
      <c r="D24" s="11"/>
      <c r="E24" s="11"/>
      <c r="F24" s="18"/>
      <c r="G24" s="24"/>
      <c r="H24" s="2">
        <f t="shared" si="3"/>
        <v>0</v>
      </c>
      <c r="I24" s="2">
        <f t="shared" si="4"/>
        <v>1</v>
      </c>
      <c r="J24" s="2">
        <f t="shared" si="5"/>
        <v>1</v>
      </c>
      <c r="L24" s="2">
        <f>H24*I24*J24*Berechnung!$D$3</f>
        <v>0</v>
      </c>
      <c r="M24" s="2">
        <f>IF(F24="x",0,J24*Berechnung!$D$3)</f>
        <v>1</v>
      </c>
    </row>
    <row r="25" spans="1:13" x14ac:dyDescent="0.35">
      <c r="A25" s="23" t="s">
        <v>57</v>
      </c>
      <c r="B25" s="37" t="s">
        <v>45</v>
      </c>
      <c r="C25" s="37"/>
      <c r="D25" s="11"/>
      <c r="E25" s="11"/>
      <c r="F25" s="18"/>
      <c r="G25" s="24"/>
      <c r="H25" s="2">
        <f t="shared" si="3"/>
        <v>0</v>
      </c>
      <c r="I25" s="2">
        <f t="shared" si="4"/>
        <v>1</v>
      </c>
      <c r="J25" s="2">
        <f t="shared" si="5"/>
        <v>1</v>
      </c>
      <c r="L25" s="2">
        <f>H25*I25*J25*Berechnung!$D$3</f>
        <v>0</v>
      </c>
      <c r="M25" s="2">
        <f>IF(F25="x",0,J25*Berechnung!$D$3)</f>
        <v>1</v>
      </c>
    </row>
    <row r="26" spans="1:13" x14ac:dyDescent="0.35">
      <c r="A26" s="23" t="s">
        <v>57</v>
      </c>
      <c r="B26" s="37" t="s">
        <v>46</v>
      </c>
      <c r="C26" s="37"/>
      <c r="D26" s="11"/>
      <c r="E26" s="11"/>
      <c r="F26" s="18"/>
      <c r="G26" s="24"/>
      <c r="H26" s="2">
        <f t="shared" si="3"/>
        <v>0</v>
      </c>
      <c r="I26" s="2">
        <f t="shared" si="4"/>
        <v>1</v>
      </c>
      <c r="J26" s="2">
        <f t="shared" si="5"/>
        <v>1</v>
      </c>
      <c r="L26" s="2">
        <f>H26*I26*J26*Berechnung!$D$3</f>
        <v>0</v>
      </c>
      <c r="M26" s="2">
        <f>IF(F26="x",0,J26*Berechnung!$D$3)</f>
        <v>1</v>
      </c>
    </row>
    <row r="27" spans="1:13" x14ac:dyDescent="0.35">
      <c r="A27" s="23" t="s">
        <v>57</v>
      </c>
      <c r="B27" s="37" t="s">
        <v>13</v>
      </c>
      <c r="C27" s="37"/>
      <c r="D27" s="11"/>
      <c r="E27" s="11"/>
      <c r="F27" s="18"/>
      <c r="G27" s="24"/>
      <c r="H27" s="2">
        <f t="shared" si="3"/>
        <v>0</v>
      </c>
      <c r="I27" s="2">
        <f t="shared" si="4"/>
        <v>1</v>
      </c>
      <c r="J27" s="2">
        <f t="shared" si="5"/>
        <v>1</v>
      </c>
      <c r="L27" s="2">
        <f>H27*I27*J27*Berechnung!$D$3</f>
        <v>0</v>
      </c>
      <c r="M27" s="2">
        <f>IF(F27="x",0,J27*Berechnung!$D$3)</f>
        <v>1</v>
      </c>
    </row>
    <row r="28" spans="1:13" ht="15" customHeight="1" x14ac:dyDescent="0.35">
      <c r="A28" s="23" t="s">
        <v>57</v>
      </c>
      <c r="B28" s="37" t="s">
        <v>93</v>
      </c>
      <c r="C28" s="37"/>
      <c r="D28" s="11"/>
      <c r="E28" s="11"/>
      <c r="F28" s="18"/>
      <c r="G28" s="24"/>
      <c r="H28" s="2">
        <f t="shared" si="3"/>
        <v>0</v>
      </c>
      <c r="I28" s="2">
        <f t="shared" si="4"/>
        <v>1</v>
      </c>
      <c r="J28" s="2">
        <f t="shared" si="5"/>
        <v>1</v>
      </c>
      <c r="L28" s="2">
        <f>H28*I28*J28*Berechnung!$D$3</f>
        <v>0</v>
      </c>
      <c r="M28" s="2">
        <f>IF(F28="x",0,J28*Berechnung!$D$3)</f>
        <v>1</v>
      </c>
    </row>
    <row r="29" spans="1:13" ht="19.5" customHeight="1" x14ac:dyDescent="0.35">
      <c r="A29" s="22"/>
      <c r="B29" s="39" t="s">
        <v>58</v>
      </c>
      <c r="C29" s="40"/>
      <c r="D29" s="40"/>
      <c r="E29" s="40"/>
      <c r="F29" s="40"/>
      <c r="G29" s="41"/>
    </row>
    <row r="30" spans="1:13" x14ac:dyDescent="0.35">
      <c r="A30" s="23" t="s">
        <v>59</v>
      </c>
      <c r="B30" s="37" t="s">
        <v>14</v>
      </c>
      <c r="C30" s="37"/>
      <c r="D30" s="11"/>
      <c r="E30" s="11"/>
      <c r="F30" s="18"/>
      <c r="G30" s="24"/>
      <c r="H30" s="2">
        <f t="shared" ref="H30" si="6">IF(E30="x",-1,IF(D30="x",1,0))</f>
        <v>0</v>
      </c>
      <c r="I30" s="2">
        <f t="shared" ref="I30" si="7">IF(F30="x",0,1)</f>
        <v>1</v>
      </c>
      <c r="J30" s="2">
        <f t="shared" ref="J30" si="8">IF(G30="",1,G30)</f>
        <v>1</v>
      </c>
      <c r="L30" s="2">
        <f>H30*I30*J30*Berechnung!$D$4</f>
        <v>0</v>
      </c>
      <c r="M30" s="2">
        <f>IF(F30="x",0,J30*Berechnung!$D$4)</f>
        <v>1</v>
      </c>
    </row>
    <row r="31" spans="1:13" x14ac:dyDescent="0.35">
      <c r="A31" s="23" t="s">
        <v>59</v>
      </c>
      <c r="B31" s="37" t="s">
        <v>15</v>
      </c>
      <c r="C31" s="37"/>
      <c r="D31" s="11"/>
      <c r="E31" s="11"/>
      <c r="F31" s="18"/>
      <c r="G31" s="24"/>
      <c r="H31" s="2">
        <f t="shared" ref="H31" si="9">IF(E31="x",-1,IF(D31="x",1,0))</f>
        <v>0</v>
      </c>
      <c r="I31" s="2">
        <f t="shared" ref="I31" si="10">IF(F31="x",0,1)</f>
        <v>1</v>
      </c>
      <c r="J31" s="2">
        <f t="shared" ref="J31" si="11">IF(G31="",1,G31)</f>
        <v>1</v>
      </c>
      <c r="L31" s="2">
        <f>H31*I31*J31*Berechnung!$D$4</f>
        <v>0</v>
      </c>
      <c r="M31" s="2">
        <f>IF(F31="x",0,J31*Berechnung!$D$4)</f>
        <v>1</v>
      </c>
    </row>
    <row r="32" spans="1:13" x14ac:dyDescent="0.35">
      <c r="A32" s="23" t="s">
        <v>59</v>
      </c>
      <c r="B32" s="37" t="s">
        <v>85</v>
      </c>
      <c r="C32" s="37"/>
      <c r="D32" s="11"/>
      <c r="E32" s="11"/>
      <c r="F32" s="18"/>
      <c r="G32" s="24"/>
      <c r="H32" s="2">
        <f t="shared" ref="H32" si="12">IF(E32="x",-1,IF(D32="x",1,0))</f>
        <v>0</v>
      </c>
      <c r="I32" s="2">
        <f t="shared" ref="I32" si="13">IF(F32="x",0,1)</f>
        <v>1</v>
      </c>
      <c r="J32" s="2">
        <f t="shared" ref="J32" si="14">IF(G32="",1,G32)</f>
        <v>1</v>
      </c>
      <c r="L32" s="2">
        <f>H32*I32*J32*Berechnung!$D$4</f>
        <v>0</v>
      </c>
      <c r="M32" s="2">
        <f>IF(F32="x",0,J32*Berechnung!$D$4)</f>
        <v>1</v>
      </c>
    </row>
    <row r="33" spans="1:13" x14ac:dyDescent="0.35">
      <c r="A33" s="23" t="s">
        <v>59</v>
      </c>
      <c r="B33" s="37" t="s">
        <v>16</v>
      </c>
      <c r="C33" s="37"/>
      <c r="D33" s="11"/>
      <c r="E33" s="11"/>
      <c r="F33" s="18"/>
      <c r="G33" s="24"/>
      <c r="H33" s="2">
        <f t="shared" ref="H33" si="15">IF(E33="x",-1,IF(D33="x",1,0))</f>
        <v>0</v>
      </c>
      <c r="I33" s="2">
        <f t="shared" ref="I33" si="16">IF(F33="x",0,1)</f>
        <v>1</v>
      </c>
      <c r="J33" s="2">
        <f t="shared" ref="J33" si="17">IF(G33="",1,G33)</f>
        <v>1</v>
      </c>
      <c r="L33" s="2">
        <f>H33*I33*J33*Berechnung!$D$4</f>
        <v>0</v>
      </c>
      <c r="M33" s="2">
        <f>IF(F33="x",0,J33*Berechnung!$D$4)</f>
        <v>1</v>
      </c>
    </row>
    <row r="34" spans="1:13" ht="19.5" customHeight="1" x14ac:dyDescent="0.35">
      <c r="A34" s="22"/>
      <c r="B34" s="39" t="s">
        <v>60</v>
      </c>
      <c r="C34" s="40"/>
      <c r="D34" s="40"/>
      <c r="E34" s="40"/>
      <c r="F34" s="40"/>
      <c r="G34" s="41"/>
    </row>
    <row r="35" spans="1:13" ht="19.5" customHeight="1" x14ac:dyDescent="0.35">
      <c r="A35" s="23" t="s">
        <v>61</v>
      </c>
      <c r="B35" s="37" t="s">
        <v>86</v>
      </c>
      <c r="C35" s="37"/>
      <c r="D35" s="12"/>
      <c r="E35" s="12"/>
      <c r="F35" s="18"/>
      <c r="G35" s="24"/>
      <c r="H35" s="2">
        <f t="shared" ref="H35" si="18">IF(E35="x",-1,IF(D35="x",1,0))</f>
        <v>0</v>
      </c>
      <c r="I35" s="2">
        <f t="shared" ref="I35" si="19">IF(F35="x",0,1)</f>
        <v>1</v>
      </c>
      <c r="J35" s="2">
        <f t="shared" ref="J35" si="20">IF(G35="",1,G35)</f>
        <v>1</v>
      </c>
      <c r="L35" s="2" t="e">
        <f>H35*I35*J35*Berechnung!$D$5</f>
        <v>#REF!</v>
      </c>
      <c r="M35" s="2" t="e">
        <f>IF(F35="x",0,J35*Berechnung!$D$5)</f>
        <v>#REF!</v>
      </c>
    </row>
    <row r="36" spans="1:13" x14ac:dyDescent="0.35">
      <c r="A36" s="23" t="s">
        <v>61</v>
      </c>
      <c r="B36" s="37" t="s">
        <v>17</v>
      </c>
      <c r="C36" s="37"/>
      <c r="D36" s="11"/>
      <c r="E36" s="11"/>
      <c r="F36" s="18"/>
      <c r="G36" s="24"/>
      <c r="H36" s="2">
        <f t="shared" ref="H36" si="21">IF(E36="x",-1,IF(D36="x",1,0))</f>
        <v>0</v>
      </c>
      <c r="I36" s="2">
        <f t="shared" ref="I36" si="22">IF(F36="x",0,1)</f>
        <v>1</v>
      </c>
      <c r="J36" s="2">
        <f t="shared" ref="J36" si="23">IF(G36="",1,G36)</f>
        <v>1</v>
      </c>
      <c r="L36" s="2" t="e">
        <f>H36*I36*J36*Berechnung!$D$5</f>
        <v>#REF!</v>
      </c>
      <c r="M36" s="2" t="e">
        <f>IF(F36="x",0,J36*Berechnung!$D$5)</f>
        <v>#REF!</v>
      </c>
    </row>
    <row r="37" spans="1:13" ht="30" customHeight="1" x14ac:dyDescent="0.35">
      <c r="A37" s="23" t="s">
        <v>61</v>
      </c>
      <c r="B37" s="48" t="s">
        <v>18</v>
      </c>
      <c r="C37" s="49"/>
      <c r="D37" s="20"/>
      <c r="E37" s="20"/>
      <c r="F37" s="18"/>
      <c r="G37" s="24"/>
      <c r="J37" s="2" t="e">
        <f>SUM(#REF!)</f>
        <v>#REF!</v>
      </c>
      <c r="L37" s="2" t="e">
        <f>SUM(#REF!)</f>
        <v>#REF!</v>
      </c>
      <c r="M37" s="2" t="e">
        <f>IF(F37="x",0,J37*Berechnung!$D$5)</f>
        <v>#REF!</v>
      </c>
    </row>
    <row r="38" spans="1:13" ht="33" customHeight="1" x14ac:dyDescent="0.35">
      <c r="A38" s="23" t="s">
        <v>61</v>
      </c>
      <c r="B38" s="44" t="s">
        <v>19</v>
      </c>
      <c r="C38" s="45"/>
      <c r="D38" s="11"/>
      <c r="E38" s="11"/>
      <c r="F38" s="18"/>
      <c r="G38" s="24"/>
      <c r="H38" s="2">
        <f t="shared" ref="H38" si="24">IF(E38="x",-1,IF(D38="x",1,0))</f>
        <v>0</v>
      </c>
      <c r="I38" s="2">
        <f t="shared" ref="I38" si="25">IF(F38="x",0,1)</f>
        <v>1</v>
      </c>
      <c r="J38" s="2">
        <f t="shared" ref="J38" si="26">IF(G38="",1,G38)</f>
        <v>1</v>
      </c>
      <c r="L38" s="2" t="e">
        <f>H38*I38*J38*Berechnung!$D$5</f>
        <v>#REF!</v>
      </c>
      <c r="M38" s="2" t="e">
        <f>IF(F38="x",0,J38*Berechnung!$D$5)</f>
        <v>#REF!</v>
      </c>
    </row>
    <row r="39" spans="1:13" ht="20.25" customHeight="1" x14ac:dyDescent="0.35">
      <c r="A39" s="22"/>
      <c r="B39" s="39" t="s">
        <v>62</v>
      </c>
      <c r="C39" s="40"/>
      <c r="D39" s="40"/>
      <c r="E39" s="40"/>
      <c r="F39" s="40"/>
      <c r="G39" s="41"/>
    </row>
    <row r="40" spans="1:13" ht="31.5" customHeight="1" x14ac:dyDescent="0.35">
      <c r="A40" s="23" t="s">
        <v>63</v>
      </c>
      <c r="B40" s="37" t="s">
        <v>20</v>
      </c>
      <c r="C40" s="37"/>
      <c r="D40" s="11"/>
      <c r="E40" s="11"/>
      <c r="F40" s="18"/>
      <c r="G40" s="24"/>
      <c r="H40" s="2">
        <f t="shared" ref="H40" si="27">IF(E40="x",-1,IF(D40="x",1,0))</f>
        <v>0</v>
      </c>
      <c r="I40" s="2">
        <f t="shared" ref="I40" si="28">IF(F40="x",0,1)</f>
        <v>1</v>
      </c>
      <c r="J40" s="2">
        <f t="shared" ref="J40" si="29">IF(G40="",1,G40)</f>
        <v>1</v>
      </c>
      <c r="L40" s="2">
        <f>H40*I40*J40*Berechnung!$D$6</f>
        <v>0</v>
      </c>
      <c r="M40" s="2">
        <f>IF(F40="x",0,J40*Berechnung!$D$6)</f>
        <v>1</v>
      </c>
    </row>
    <row r="41" spans="1:13" ht="32.25" customHeight="1" x14ac:dyDescent="0.35">
      <c r="A41" s="23" t="s">
        <v>63</v>
      </c>
      <c r="B41" s="37" t="s">
        <v>21</v>
      </c>
      <c r="C41" s="37"/>
      <c r="D41" s="11"/>
      <c r="E41" s="11"/>
      <c r="F41" s="18"/>
      <c r="G41" s="24"/>
      <c r="H41" s="2">
        <f t="shared" ref="H41:H42" si="30">IF(E41="x",-1,IF(D41="x",1,0))</f>
        <v>0</v>
      </c>
      <c r="I41" s="2">
        <f t="shared" ref="I41:I42" si="31">IF(F41="x",0,1)</f>
        <v>1</v>
      </c>
      <c r="J41" s="2">
        <f t="shared" ref="J41:J42" si="32">IF(G41="",1,G41)</f>
        <v>1</v>
      </c>
      <c r="L41" s="2">
        <f>H41*I41*J41*Berechnung!$D$6</f>
        <v>0</v>
      </c>
      <c r="M41" s="2">
        <f>IF(F41="x",0,J41*Berechnung!$D$6)</f>
        <v>1</v>
      </c>
    </row>
    <row r="42" spans="1:13" ht="31.5" customHeight="1" x14ac:dyDescent="0.35">
      <c r="A42" s="23" t="s">
        <v>63</v>
      </c>
      <c r="B42" s="37" t="s">
        <v>22</v>
      </c>
      <c r="C42" s="37"/>
      <c r="D42" s="11"/>
      <c r="E42" s="11"/>
      <c r="F42" s="18"/>
      <c r="G42" s="24"/>
      <c r="H42" s="2">
        <f t="shared" si="30"/>
        <v>0</v>
      </c>
      <c r="I42" s="2">
        <f t="shared" si="31"/>
        <v>1</v>
      </c>
      <c r="J42" s="2">
        <f t="shared" si="32"/>
        <v>1</v>
      </c>
      <c r="L42" s="2">
        <f>H42*I42*J42*Berechnung!$D$6</f>
        <v>0</v>
      </c>
      <c r="M42" s="2">
        <f>IF(F42="x",0,J42*Berechnung!$D$6)</f>
        <v>1</v>
      </c>
    </row>
    <row r="43" spans="1:13" ht="21" customHeight="1" x14ac:dyDescent="0.35">
      <c r="A43" s="22"/>
      <c r="B43" s="39" t="s">
        <v>64</v>
      </c>
      <c r="C43" s="40"/>
      <c r="D43" s="40"/>
      <c r="E43" s="40"/>
      <c r="F43" s="40"/>
      <c r="G43" s="41"/>
    </row>
    <row r="44" spans="1:13" ht="30" customHeight="1" x14ac:dyDescent="0.35">
      <c r="A44" s="23" t="s">
        <v>65</v>
      </c>
      <c r="B44" s="37" t="s">
        <v>23</v>
      </c>
      <c r="C44" s="44"/>
      <c r="D44" s="11"/>
      <c r="E44" s="11"/>
      <c r="F44" s="18"/>
      <c r="G44" s="24"/>
      <c r="H44" s="2">
        <f t="shared" ref="H44" si="33">IF(E44="x",-1,IF(D44="x",1,0))</f>
        <v>0</v>
      </c>
      <c r="I44" s="2">
        <f t="shared" ref="I44" si="34">IF(F44="x",0,1)</f>
        <v>1</v>
      </c>
      <c r="J44" s="2">
        <f t="shared" ref="J44" si="35">IF(G44="",1,G44)</f>
        <v>1</v>
      </c>
      <c r="L44" s="2" t="e">
        <f>H44*I44*J44*Berechnung!$D$7</f>
        <v>#REF!</v>
      </c>
      <c r="M44" s="2" t="e">
        <f>IF(F44="x",0,J44*Berechnung!$D$7)</f>
        <v>#REF!</v>
      </c>
    </row>
    <row r="45" spans="1:13" x14ac:dyDescent="0.35">
      <c r="A45" s="23" t="s">
        <v>65</v>
      </c>
      <c r="B45" s="37" t="s">
        <v>24</v>
      </c>
      <c r="C45" s="44"/>
      <c r="D45" s="11"/>
      <c r="E45" s="11"/>
      <c r="F45" s="18"/>
      <c r="G45" s="24"/>
      <c r="H45" s="2">
        <f t="shared" ref="H45" si="36">IF(E45="x",-1,IF(D45="x",1,0))</f>
        <v>0</v>
      </c>
      <c r="I45" s="2">
        <f t="shared" ref="I45" si="37">IF(F45="x",0,1)</f>
        <v>1</v>
      </c>
      <c r="J45" s="2">
        <f t="shared" ref="J45" si="38">IF(G45="",1,G45)</f>
        <v>1</v>
      </c>
      <c r="L45" s="2" t="e">
        <f>H45*I45*J45*Berechnung!$D$7</f>
        <v>#REF!</v>
      </c>
      <c r="M45" s="2" t="e">
        <f>IF(F45="x",0,J45*Berechnung!$D$7)</f>
        <v>#REF!</v>
      </c>
    </row>
    <row r="46" spans="1:13" x14ac:dyDescent="0.35">
      <c r="A46" s="23" t="s">
        <v>65</v>
      </c>
      <c r="B46" s="13" t="s">
        <v>25</v>
      </c>
      <c r="C46" s="9"/>
      <c r="D46" s="12"/>
      <c r="E46" s="12"/>
      <c r="F46" s="18"/>
      <c r="G46" s="24"/>
      <c r="J46" s="2" t="e">
        <f>SUM(#REF!)</f>
        <v>#REF!</v>
      </c>
      <c r="L46" s="2" t="e">
        <f>SUM(#REF!)</f>
        <v>#REF!</v>
      </c>
      <c r="M46" s="2" t="e">
        <f>IF(F46="x",0,J46*Berechnung!$D$7)</f>
        <v>#REF!</v>
      </c>
    </row>
    <row r="47" spans="1:13" x14ac:dyDescent="0.35">
      <c r="A47" s="23" t="s">
        <v>65</v>
      </c>
      <c r="B47" s="37" t="s">
        <v>26</v>
      </c>
      <c r="C47" s="44"/>
      <c r="D47" s="11"/>
      <c r="E47" s="11"/>
      <c r="F47" s="18"/>
      <c r="G47" s="24"/>
      <c r="H47" s="2">
        <f t="shared" ref="H47" si="39">IF(E47="x",-1,IF(D47="x",1,0))</f>
        <v>0</v>
      </c>
      <c r="I47" s="2">
        <f t="shared" ref="I47" si="40">IF(F47="x",0,1)</f>
        <v>1</v>
      </c>
      <c r="J47" s="2">
        <f t="shared" ref="J47" si="41">IF(G47="",1,G47)</f>
        <v>1</v>
      </c>
      <c r="L47" s="2" t="e">
        <f>H47*I47*J47*Berechnung!$D$7</f>
        <v>#REF!</v>
      </c>
      <c r="M47" s="2" t="e">
        <f>IF(F47="x",0,J47*Berechnung!$D$7)</f>
        <v>#REF!</v>
      </c>
    </row>
    <row r="48" spans="1:13" x14ac:dyDescent="0.35">
      <c r="A48" s="23" t="s">
        <v>65</v>
      </c>
      <c r="B48" s="37" t="s">
        <v>27</v>
      </c>
      <c r="C48" s="44"/>
      <c r="D48" s="11"/>
      <c r="E48" s="11"/>
      <c r="F48" s="18"/>
      <c r="G48" s="24"/>
      <c r="H48" s="2">
        <f t="shared" ref="H48" si="42">IF(E48="x",-1,IF(D48="x",1,0))</f>
        <v>0</v>
      </c>
      <c r="I48" s="2">
        <f t="shared" ref="I48" si="43">IF(F48="x",0,1)</f>
        <v>1</v>
      </c>
      <c r="J48" s="2">
        <f t="shared" ref="J48" si="44">IF(G48="",1,G48)</f>
        <v>1</v>
      </c>
      <c r="L48" s="2" t="e">
        <f>H48*I48*J48*Berechnung!$D$7</f>
        <v>#REF!</v>
      </c>
      <c r="M48" s="2" t="e">
        <f>IF(F48="x",0,J48*Berechnung!$D$7)</f>
        <v>#REF!</v>
      </c>
    </row>
    <row r="49" spans="1:13" ht="22.5" customHeight="1" x14ac:dyDescent="0.35">
      <c r="A49" s="22"/>
      <c r="B49" s="39" t="s">
        <v>68</v>
      </c>
      <c r="C49" s="40"/>
      <c r="D49" s="40"/>
      <c r="E49" s="40"/>
      <c r="F49" s="40"/>
      <c r="G49" s="41"/>
    </row>
    <row r="50" spans="1:13" x14ac:dyDescent="0.35">
      <c r="A50" s="23" t="s">
        <v>66</v>
      </c>
      <c r="B50" s="37" t="s">
        <v>28</v>
      </c>
      <c r="C50" s="37"/>
      <c r="D50" s="11"/>
      <c r="E50" s="11"/>
      <c r="F50" s="18"/>
      <c r="G50" s="24"/>
      <c r="H50" s="2">
        <f t="shared" ref="H50" si="45">IF(E50="x",-1,IF(D50="x",1,0))</f>
        <v>0</v>
      </c>
      <c r="I50" s="2">
        <f t="shared" ref="I50" si="46">IF(F50="x",0,1)</f>
        <v>1</v>
      </c>
      <c r="J50" s="2">
        <f t="shared" ref="J50" si="47">IF(G50="",1,G50)</f>
        <v>1</v>
      </c>
      <c r="L50" s="2">
        <f>H50*I50*J50*Berechnung!$D$8</f>
        <v>0</v>
      </c>
      <c r="M50" s="2">
        <f>IF(F50="x",0,J50*Berechnung!$D$8)</f>
        <v>1</v>
      </c>
    </row>
    <row r="51" spans="1:13" x14ac:dyDescent="0.35">
      <c r="A51" s="23" t="s">
        <v>66</v>
      </c>
      <c r="B51" s="37" t="s">
        <v>89</v>
      </c>
      <c r="C51" s="37"/>
      <c r="D51" s="11"/>
      <c r="E51" s="11"/>
      <c r="F51" s="18"/>
      <c r="G51" s="24"/>
      <c r="H51" s="2">
        <f t="shared" ref="H51" si="48">IF(E51="x",-1,IF(D51="x",1,0))</f>
        <v>0</v>
      </c>
      <c r="I51" s="2">
        <f t="shared" ref="I51" si="49">IF(F51="x",0,1)</f>
        <v>1</v>
      </c>
      <c r="J51" s="2">
        <f t="shared" ref="J51" si="50">IF(G51="",1,G51)</f>
        <v>1</v>
      </c>
      <c r="L51" s="2">
        <f>H51*I51*J51*Berechnung!$D$8</f>
        <v>0</v>
      </c>
      <c r="M51" s="2">
        <f>IF(F51="x",0,J51*Berechnung!$D$8)</f>
        <v>1</v>
      </c>
    </row>
    <row r="52" spans="1:13" ht="23.25" customHeight="1" x14ac:dyDescent="0.35">
      <c r="A52" s="22"/>
      <c r="B52" s="39" t="s">
        <v>67</v>
      </c>
      <c r="C52" s="40"/>
      <c r="D52" s="40"/>
      <c r="E52" s="40"/>
      <c r="F52" s="40"/>
      <c r="G52" s="41"/>
    </row>
    <row r="53" spans="1:13" x14ac:dyDescent="0.35">
      <c r="A53" s="23" t="s">
        <v>69</v>
      </c>
      <c r="B53" s="37" t="s">
        <v>29</v>
      </c>
      <c r="C53" s="37"/>
      <c r="D53" s="11"/>
      <c r="E53" s="11"/>
      <c r="F53" s="18"/>
      <c r="G53" s="24"/>
      <c r="H53" s="2">
        <f t="shared" ref="H53" si="51">IF(E53="x",-1,IF(D53="x",1,0))</f>
        <v>0</v>
      </c>
      <c r="I53" s="2">
        <f t="shared" ref="I53" si="52">IF(F53="x",0,1)</f>
        <v>1</v>
      </c>
      <c r="J53" s="2">
        <f t="shared" ref="J53" si="53">IF(G53="",1,G53)</f>
        <v>1</v>
      </c>
      <c r="L53" s="2">
        <f>H53*I53*J53*Berechnung!$D$9</f>
        <v>0</v>
      </c>
      <c r="M53" s="2">
        <f>IF(F53="x",0,J53*Berechnung!$D$9)</f>
        <v>1</v>
      </c>
    </row>
    <row r="54" spans="1:13" x14ac:dyDescent="0.35">
      <c r="A54" s="23" t="s">
        <v>69</v>
      </c>
      <c r="B54" s="37" t="s">
        <v>44</v>
      </c>
      <c r="C54" s="37"/>
      <c r="D54" s="11"/>
      <c r="E54" s="11"/>
      <c r="F54" s="18"/>
      <c r="G54" s="24"/>
      <c r="H54" s="2">
        <f t="shared" ref="H54:H56" si="54">IF(E54="x",-1,IF(D54="x",1,0))</f>
        <v>0</v>
      </c>
      <c r="I54" s="2">
        <f t="shared" ref="I54:I56" si="55">IF(F54="x",0,1)</f>
        <v>1</v>
      </c>
      <c r="J54" s="2">
        <f t="shared" ref="J54:J56" si="56">IF(G54="",1,G54)</f>
        <v>1</v>
      </c>
      <c r="L54" s="2">
        <f>H54*I54*J54*Berechnung!$D$9</f>
        <v>0</v>
      </c>
      <c r="M54" s="2">
        <f>IF(F54="x",0,J54*Berechnung!$D$9)</f>
        <v>1</v>
      </c>
    </row>
    <row r="55" spans="1:13" x14ac:dyDescent="0.35">
      <c r="A55" s="23" t="s">
        <v>69</v>
      </c>
      <c r="B55" s="37" t="s">
        <v>42</v>
      </c>
      <c r="C55" s="37"/>
      <c r="D55" s="11"/>
      <c r="E55" s="11"/>
      <c r="F55" s="18"/>
      <c r="G55" s="24"/>
      <c r="H55" s="2">
        <f t="shared" si="54"/>
        <v>0</v>
      </c>
      <c r="I55" s="2">
        <f t="shared" si="55"/>
        <v>1</v>
      </c>
      <c r="J55" s="2">
        <f t="shared" si="56"/>
        <v>1</v>
      </c>
      <c r="L55" s="2">
        <f>H55*I55*J55*Berechnung!$D$9</f>
        <v>0</v>
      </c>
      <c r="M55" s="2">
        <f>IF(F55="x",0,J55*Berechnung!$D$9)</f>
        <v>1</v>
      </c>
    </row>
    <row r="56" spans="1:13" ht="31.5" customHeight="1" x14ac:dyDescent="0.35">
      <c r="A56" s="23" t="s">
        <v>69</v>
      </c>
      <c r="B56" s="37" t="s">
        <v>30</v>
      </c>
      <c r="C56" s="37"/>
      <c r="D56" s="11"/>
      <c r="E56" s="11"/>
      <c r="F56" s="18"/>
      <c r="G56" s="24"/>
      <c r="H56" s="2">
        <f t="shared" si="54"/>
        <v>0</v>
      </c>
      <c r="I56" s="2">
        <f t="shared" si="55"/>
        <v>1</v>
      </c>
      <c r="J56" s="2">
        <f t="shared" si="56"/>
        <v>1</v>
      </c>
      <c r="L56" s="2">
        <f>H56*I56*J56*Berechnung!$D$9</f>
        <v>0</v>
      </c>
      <c r="M56" s="2">
        <f>IF(F56="x",0,J56*Berechnung!$D$9)</f>
        <v>1</v>
      </c>
    </row>
    <row r="57" spans="1:13" ht="21" customHeight="1" x14ac:dyDescent="0.35">
      <c r="A57" s="22"/>
      <c r="B57" s="39" t="s">
        <v>70</v>
      </c>
      <c r="C57" s="40"/>
      <c r="D57" s="40"/>
      <c r="E57" s="40"/>
      <c r="F57" s="40"/>
      <c r="G57" s="41"/>
    </row>
    <row r="58" spans="1:13" x14ac:dyDescent="0.35">
      <c r="A58" s="23" t="s">
        <v>71</v>
      </c>
      <c r="B58" s="37" t="s">
        <v>31</v>
      </c>
      <c r="C58" s="37"/>
      <c r="D58" s="11"/>
      <c r="E58" s="11"/>
      <c r="F58" s="18"/>
      <c r="G58" s="24"/>
      <c r="H58" s="2">
        <f t="shared" ref="H58" si="57">IF(E58="x",-1,IF(D58="x",1,0))</f>
        <v>0</v>
      </c>
      <c r="I58" s="2">
        <f t="shared" ref="I58" si="58">IF(F58="x",0,1)</f>
        <v>1</v>
      </c>
      <c r="J58" s="2">
        <f t="shared" ref="J58" si="59">IF(G58="",1,G58)</f>
        <v>1</v>
      </c>
      <c r="L58" s="2">
        <f>H58*I58*J58*Berechnung!$D$10</f>
        <v>0</v>
      </c>
      <c r="M58" s="2">
        <f>IF(F58="x",0,J58*Berechnung!$D$10)</f>
        <v>1</v>
      </c>
    </row>
    <row r="59" spans="1:13" ht="33.75" customHeight="1" x14ac:dyDescent="0.35">
      <c r="A59" s="23" t="s">
        <v>71</v>
      </c>
      <c r="B59" s="37" t="s">
        <v>32</v>
      </c>
      <c r="C59" s="37"/>
      <c r="D59" s="11"/>
      <c r="E59" s="11"/>
      <c r="F59" s="18"/>
      <c r="G59" s="24"/>
      <c r="H59" s="2">
        <f t="shared" ref="H59" si="60">IF(E59="x",-1,IF(D59="x",1,0))</f>
        <v>0</v>
      </c>
      <c r="I59" s="2">
        <f t="shared" ref="I59" si="61">IF(F59="x",0,1)</f>
        <v>1</v>
      </c>
      <c r="J59" s="2">
        <f t="shared" ref="J59" si="62">IF(G59="",1,G59)</f>
        <v>1</v>
      </c>
      <c r="L59" s="2">
        <f>H59*I59*J59*Berechnung!$D$10</f>
        <v>0</v>
      </c>
      <c r="M59" s="2">
        <f>IF(F59="x",0,J59*Berechnung!$D$10)</f>
        <v>1</v>
      </c>
    </row>
    <row r="60" spans="1:13" ht="21" customHeight="1" x14ac:dyDescent="0.35">
      <c r="A60" s="22"/>
      <c r="B60" s="39" t="s">
        <v>72</v>
      </c>
      <c r="C60" s="40"/>
      <c r="D60" s="40"/>
      <c r="E60" s="40"/>
      <c r="F60" s="40"/>
      <c r="G60" s="41"/>
    </row>
    <row r="61" spans="1:13" x14ac:dyDescent="0.35">
      <c r="A61" s="23" t="s">
        <v>73</v>
      </c>
      <c r="B61" s="37" t="s">
        <v>114</v>
      </c>
      <c r="C61" s="37"/>
      <c r="D61" s="11"/>
      <c r="E61" s="11"/>
      <c r="F61" s="18"/>
      <c r="G61" s="24"/>
      <c r="H61" s="2">
        <f t="shared" ref="H61" si="63">IF(E61="x",-1,IF(D61="x",1,0))</f>
        <v>0</v>
      </c>
      <c r="I61" s="2">
        <f t="shared" ref="I61" si="64">IF(F61="x",0,1)</f>
        <v>1</v>
      </c>
      <c r="J61" s="2">
        <f t="shared" ref="J61" si="65">IF(G61="",1,G61)</f>
        <v>1</v>
      </c>
      <c r="L61" s="2">
        <f>H61*I61*J61*Berechnung!$D$11</f>
        <v>0</v>
      </c>
      <c r="M61" s="2">
        <f>IF(F61="x",0,J61*Berechnung!$D$11)</f>
        <v>1</v>
      </c>
    </row>
    <row r="62" spans="1:13" x14ac:dyDescent="0.35">
      <c r="A62" s="23" t="s">
        <v>73</v>
      </c>
      <c r="B62" s="37" t="s">
        <v>33</v>
      </c>
      <c r="C62" s="37"/>
      <c r="D62" s="11"/>
      <c r="E62" s="11"/>
      <c r="F62" s="18"/>
      <c r="G62" s="24"/>
      <c r="H62" s="2">
        <f t="shared" ref="H62" si="66">IF(E62="x",-1,IF(D62="x",1,0))</f>
        <v>0</v>
      </c>
      <c r="I62" s="2">
        <f t="shared" ref="I62" si="67">IF(F62="x",0,1)</f>
        <v>1</v>
      </c>
      <c r="J62" s="2">
        <f t="shared" ref="J62" si="68">IF(G62="",1,G62)</f>
        <v>1</v>
      </c>
      <c r="L62" s="2">
        <f>H62*I62*J62*Berechnung!$D$11</f>
        <v>0</v>
      </c>
      <c r="M62" s="2">
        <f>IF(F62="x",0,J62*Berechnung!$D$11)</f>
        <v>1</v>
      </c>
    </row>
    <row r="63" spans="1:13" x14ac:dyDescent="0.35">
      <c r="A63" s="23" t="s">
        <v>73</v>
      </c>
      <c r="B63" s="37" t="s">
        <v>34</v>
      </c>
      <c r="C63" s="37"/>
      <c r="D63" s="11"/>
      <c r="E63" s="11"/>
      <c r="F63" s="18"/>
      <c r="G63" s="24"/>
      <c r="H63" s="2">
        <f t="shared" ref="H63:H64" si="69">IF(E63="x",-1,IF(D63="x",1,0))</f>
        <v>0</v>
      </c>
      <c r="I63" s="2">
        <f t="shared" ref="I63:I64" si="70">IF(F63="x",0,1)</f>
        <v>1</v>
      </c>
      <c r="J63" s="2">
        <f t="shared" ref="J63:J64" si="71">IF(G63="",1,G63)</f>
        <v>1</v>
      </c>
      <c r="L63" s="2">
        <f>H63*I63*J63*Berechnung!$D$11</f>
        <v>0</v>
      </c>
      <c r="M63" s="2">
        <f>IF(F63="x",0,J63*Berechnung!$D$11)</f>
        <v>1</v>
      </c>
    </row>
    <row r="64" spans="1:13" x14ac:dyDescent="0.35">
      <c r="A64" s="23" t="s">
        <v>73</v>
      </c>
      <c r="B64" s="37" t="s">
        <v>35</v>
      </c>
      <c r="C64" s="37"/>
      <c r="D64" s="11"/>
      <c r="E64" s="11"/>
      <c r="F64" s="18"/>
      <c r="G64" s="24"/>
      <c r="H64" s="2">
        <f t="shared" si="69"/>
        <v>0</v>
      </c>
      <c r="I64" s="2">
        <f t="shared" si="70"/>
        <v>1</v>
      </c>
      <c r="J64" s="2">
        <f t="shared" si="71"/>
        <v>1</v>
      </c>
      <c r="L64" s="2">
        <f>H64*I64*J64*Berechnung!$D$11</f>
        <v>0</v>
      </c>
      <c r="M64" s="2">
        <f>IF(F64="x",0,J64*Berechnung!$D$11)</f>
        <v>1</v>
      </c>
    </row>
    <row r="65" spans="1:13" ht="15" customHeight="1" x14ac:dyDescent="0.35">
      <c r="A65" s="22"/>
      <c r="B65" s="39" t="s">
        <v>95</v>
      </c>
      <c r="C65" s="40"/>
      <c r="D65" s="40"/>
      <c r="E65" s="40"/>
      <c r="F65" s="40"/>
      <c r="G65" s="41"/>
      <c r="H65" s="10"/>
      <c r="I65" s="10"/>
      <c r="J65" s="10"/>
      <c r="K65" s="10"/>
      <c r="L65" s="10"/>
      <c r="M65" s="10"/>
    </row>
    <row r="66" spans="1:13" ht="15" customHeight="1" x14ac:dyDescent="0.35">
      <c r="A66" s="25" t="s">
        <v>96</v>
      </c>
      <c r="B66" s="46" t="s">
        <v>97</v>
      </c>
      <c r="C66" s="46"/>
      <c r="D66" s="17"/>
      <c r="E66" s="17"/>
      <c r="F66" s="18"/>
      <c r="G66" s="24"/>
      <c r="H66" s="10"/>
      <c r="I66" s="10"/>
      <c r="J66" s="10"/>
      <c r="K66" s="10"/>
      <c r="L66" s="10"/>
      <c r="M66" s="10"/>
    </row>
    <row r="67" spans="1:13" ht="15" customHeight="1" x14ac:dyDescent="0.35">
      <c r="A67" s="25" t="s">
        <v>98</v>
      </c>
      <c r="B67" s="46" t="s">
        <v>99</v>
      </c>
      <c r="C67" s="46"/>
      <c r="D67" s="17"/>
      <c r="E67" s="17"/>
      <c r="F67" s="18"/>
      <c r="G67" s="24"/>
      <c r="H67" s="10"/>
      <c r="I67" s="10"/>
      <c r="J67" s="10"/>
      <c r="K67" s="10"/>
      <c r="L67" s="10"/>
      <c r="M67" s="10"/>
    </row>
    <row r="68" spans="1:13" ht="30" customHeight="1" x14ac:dyDescent="0.35">
      <c r="A68" s="25" t="s">
        <v>100</v>
      </c>
      <c r="B68" s="46" t="s">
        <v>101</v>
      </c>
      <c r="C68" s="46"/>
      <c r="D68" s="17"/>
      <c r="E68" s="17"/>
      <c r="F68" s="18"/>
      <c r="G68" s="24"/>
      <c r="H68" s="10"/>
      <c r="I68" s="10"/>
      <c r="J68" s="10"/>
      <c r="K68" s="10"/>
      <c r="L68" s="10"/>
      <c r="M68" s="10"/>
    </row>
    <row r="69" spans="1:13" ht="30" customHeight="1" x14ac:dyDescent="0.35">
      <c r="A69" s="25" t="s">
        <v>102</v>
      </c>
      <c r="B69" s="46" t="s">
        <v>103</v>
      </c>
      <c r="C69" s="46"/>
      <c r="D69" s="17"/>
      <c r="E69" s="17"/>
      <c r="F69" s="18"/>
      <c r="G69" s="24"/>
      <c r="H69" s="10"/>
      <c r="I69" s="10"/>
      <c r="J69" s="10"/>
      <c r="K69" s="10"/>
      <c r="L69" s="10"/>
      <c r="M69" s="10"/>
    </row>
    <row r="70" spans="1:13" ht="30" customHeight="1" x14ac:dyDescent="0.35">
      <c r="A70" s="25" t="s">
        <v>104</v>
      </c>
      <c r="B70" s="46" t="s">
        <v>105</v>
      </c>
      <c r="C70" s="46"/>
      <c r="D70" s="17"/>
      <c r="E70" s="17"/>
      <c r="F70" s="18"/>
      <c r="G70" s="24"/>
      <c r="H70" s="10"/>
      <c r="I70" s="10"/>
      <c r="J70" s="10"/>
      <c r="K70" s="10"/>
      <c r="L70" s="10"/>
      <c r="M70" s="10"/>
    </row>
    <row r="71" spans="1:13" ht="30" customHeight="1" x14ac:dyDescent="0.35">
      <c r="A71" s="25" t="s">
        <v>106</v>
      </c>
      <c r="B71" s="46" t="s">
        <v>111</v>
      </c>
      <c r="C71" s="46"/>
      <c r="D71" s="17"/>
      <c r="E71" s="17"/>
      <c r="F71" s="18"/>
      <c r="G71" s="24"/>
      <c r="H71" s="10"/>
      <c r="I71" s="10"/>
      <c r="J71" s="10"/>
      <c r="K71" s="10"/>
      <c r="L71" s="10"/>
      <c r="M71" s="10"/>
    </row>
    <row r="72" spans="1:13" ht="30" customHeight="1" x14ac:dyDescent="0.35">
      <c r="A72" s="25" t="s">
        <v>107</v>
      </c>
      <c r="B72" s="46" t="s">
        <v>110</v>
      </c>
      <c r="C72" s="46"/>
      <c r="D72" s="17"/>
      <c r="E72" s="17"/>
      <c r="F72" s="18"/>
      <c r="G72" s="24"/>
      <c r="H72" s="10"/>
      <c r="I72" s="10"/>
      <c r="J72" s="10"/>
      <c r="K72" s="10"/>
      <c r="L72" s="10"/>
      <c r="M72" s="10"/>
    </row>
    <row r="73" spans="1:13" ht="30" customHeight="1" thickBot="1" x14ac:dyDescent="0.4">
      <c r="A73" s="26" t="s">
        <v>108</v>
      </c>
      <c r="B73" s="47" t="s">
        <v>109</v>
      </c>
      <c r="C73" s="47"/>
      <c r="D73" s="27"/>
      <c r="E73" s="27"/>
      <c r="F73" s="28"/>
      <c r="G73" s="29"/>
      <c r="H73" s="10"/>
      <c r="I73" s="10"/>
      <c r="J73" s="10"/>
      <c r="K73" s="10"/>
      <c r="L73" s="10"/>
      <c r="M73" s="10"/>
    </row>
    <row r="74" spans="1:13" x14ac:dyDescent="0.35">
      <c r="A74" s="8"/>
      <c r="B74" s="8"/>
      <c r="C74" s="8"/>
      <c r="D74" s="14"/>
      <c r="E74" s="14"/>
      <c r="F74" s="15"/>
      <c r="G74" s="15"/>
      <c r="H74" s="8"/>
      <c r="I74" s="8"/>
      <c r="J74" s="8"/>
      <c r="K74" s="8"/>
      <c r="L74" s="8"/>
      <c r="M74" s="8"/>
    </row>
    <row r="75" spans="1:13" x14ac:dyDescent="0.35">
      <c r="A75" s="6" t="s">
        <v>90</v>
      </c>
      <c r="B75" s="32"/>
      <c r="C75" s="6" t="s">
        <v>91</v>
      </c>
      <c r="D75" s="14"/>
      <c r="E75" s="14"/>
      <c r="F75" s="15"/>
      <c r="G75" s="15"/>
    </row>
    <row r="76" spans="1:13" x14ac:dyDescent="0.35">
      <c r="A76" s="6"/>
      <c r="B76" s="30"/>
      <c r="C76" s="19"/>
      <c r="D76" s="14"/>
      <c r="E76" s="14"/>
      <c r="F76" s="15"/>
      <c r="G76" s="15"/>
    </row>
    <row r="77" spans="1:13" ht="15" customHeight="1" x14ac:dyDescent="0.35">
      <c r="A77" s="7" t="s">
        <v>112</v>
      </c>
      <c r="B77" s="32"/>
      <c r="C77" s="6" t="s">
        <v>113</v>
      </c>
      <c r="D77" s="14"/>
      <c r="E77" s="14"/>
      <c r="F77" s="15"/>
      <c r="G77" s="15"/>
    </row>
    <row r="78" spans="1:13" x14ac:dyDescent="0.35">
      <c r="B78" s="31"/>
      <c r="C78" s="14"/>
      <c r="D78" s="14"/>
      <c r="E78" s="14"/>
      <c r="F78" s="15"/>
      <c r="G78" s="15"/>
    </row>
    <row r="79" spans="1:13" x14ac:dyDescent="0.35">
      <c r="B79" s="31"/>
      <c r="C79" s="14"/>
      <c r="D79" s="14"/>
      <c r="E79" s="14"/>
      <c r="F79" s="15"/>
      <c r="G79" s="15"/>
    </row>
    <row r="80" spans="1:13" x14ac:dyDescent="0.35">
      <c r="B80" s="31"/>
    </row>
  </sheetData>
  <sheetProtection algorithmName="SHA-512" hashValue="jMMtmM5/u4LEdnPK+vjyeLChT6SwTLQqPTPY4RZhEUmZfFEwoyCZXZ3JgFtPgtOXXnKcQ7cWT8Po4Y4yRoIoHw==" saltValue="uV3QIGzYjkrpxb8bu3SiVA==" spinCount="100000" sheet="1" objects="1" scenarios="1"/>
  <autoFilter ref="A1:M64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80">
    <mergeCell ref="B70:C70"/>
    <mergeCell ref="B71:C71"/>
    <mergeCell ref="B72:C72"/>
    <mergeCell ref="B73:C73"/>
    <mergeCell ref="B37:C37"/>
    <mergeCell ref="B65:G65"/>
    <mergeCell ref="B66:C66"/>
    <mergeCell ref="B67:C67"/>
    <mergeCell ref="B68:C68"/>
    <mergeCell ref="B69:C69"/>
    <mergeCell ref="B51:C51"/>
    <mergeCell ref="B53:C53"/>
    <mergeCell ref="B52:G52"/>
    <mergeCell ref="B45:C45"/>
    <mergeCell ref="B47:C47"/>
    <mergeCell ref="B64:C64"/>
    <mergeCell ref="B33:C33"/>
    <mergeCell ref="B7:C7"/>
    <mergeCell ref="B8:C8"/>
    <mergeCell ref="B30:C30"/>
    <mergeCell ref="B31:C31"/>
    <mergeCell ref="B17:C17"/>
    <mergeCell ref="B18:C18"/>
    <mergeCell ref="B19:C19"/>
    <mergeCell ref="B20:C20"/>
    <mergeCell ref="B13:C13"/>
    <mergeCell ref="B14:C14"/>
    <mergeCell ref="B15:C15"/>
    <mergeCell ref="B16:C16"/>
    <mergeCell ref="B28:C28"/>
    <mergeCell ref="B10:C10"/>
    <mergeCell ref="B21:C21"/>
    <mergeCell ref="B23:C23"/>
    <mergeCell ref="B24:C24"/>
    <mergeCell ref="B27:C27"/>
    <mergeCell ref="B22:C22"/>
    <mergeCell ref="B25:C25"/>
    <mergeCell ref="B26:C26"/>
    <mergeCell ref="B4:G4"/>
    <mergeCell ref="B12:G12"/>
    <mergeCell ref="B9:C9"/>
    <mergeCell ref="B50:C50"/>
    <mergeCell ref="B49:G49"/>
    <mergeCell ref="B48:C48"/>
    <mergeCell ref="B43:G43"/>
    <mergeCell ref="B41:C41"/>
    <mergeCell ref="B42:C42"/>
    <mergeCell ref="B38:C38"/>
    <mergeCell ref="B40:C40"/>
    <mergeCell ref="B39:G39"/>
    <mergeCell ref="B44:C44"/>
    <mergeCell ref="B35:C35"/>
    <mergeCell ref="B36:C36"/>
    <mergeCell ref="B34:G34"/>
    <mergeCell ref="B55:C55"/>
    <mergeCell ref="B54:C54"/>
    <mergeCell ref="B57:G57"/>
    <mergeCell ref="B59:C59"/>
    <mergeCell ref="B61:C61"/>
    <mergeCell ref="B62:C62"/>
    <mergeCell ref="B56:C56"/>
    <mergeCell ref="B63:C63"/>
    <mergeCell ref="B60:G60"/>
    <mergeCell ref="B58:C58"/>
    <mergeCell ref="A1:G1"/>
    <mergeCell ref="M2:M3"/>
    <mergeCell ref="B32:C32"/>
    <mergeCell ref="A2:A3"/>
    <mergeCell ref="J2:J3"/>
    <mergeCell ref="L2:L3"/>
    <mergeCell ref="K2:K3"/>
    <mergeCell ref="B11:C11"/>
    <mergeCell ref="B5:C5"/>
    <mergeCell ref="B6:C6"/>
    <mergeCell ref="H2:H3"/>
    <mergeCell ref="I2:I3"/>
    <mergeCell ref="B29:G29"/>
    <mergeCell ref="D2:E2"/>
    <mergeCell ref="F2:G2"/>
    <mergeCell ref="B2:C2"/>
  </mergeCells>
  <dataValidations count="2">
    <dataValidation type="list" allowBlank="1" showInputMessage="1" showErrorMessage="1" sqref="D38:F45 D4:F36 D48:F1048576">
      <formula1>"x"</formula1>
    </dataValidation>
    <dataValidation type="whole" allowBlank="1" showInputMessage="1" showErrorMessage="1" sqref="G38:G45 G4:G36 G48:G1048576">
      <formula1>1</formula1>
      <formula2>10</formula2>
    </dataValidation>
  </dataValidations>
  <pageMargins left="0.51181102362204722" right="0.70866141732283472" top="0.59055118110236227" bottom="0.59055118110236227" header="0.31496062992125984" footer="0.31496062992125984"/>
  <pageSetup paperSize="9" scale="60" fitToHeight="0" orientation="landscape" r:id="rId1"/>
  <headerFooter>
    <oddHeader>&amp;CCheckliste zur Prüfung der AV-Voraussetzungen beim Auftragnehmer</oddHeader>
    <oddFooter>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/>
  </sheetViews>
  <sheetFormatPr baseColWidth="10" defaultRowHeight="14.5" x14ac:dyDescent="0.35"/>
  <cols>
    <col min="1" max="1" width="30.08984375" bestFit="1" customWidth="1"/>
    <col min="2" max="2" width="19.453125" bestFit="1" customWidth="1"/>
    <col min="3" max="3" width="18.90625" bestFit="1" customWidth="1"/>
  </cols>
  <sheetData>
    <row r="1" spans="1:4" x14ac:dyDescent="0.35">
      <c r="B1" t="s">
        <v>78</v>
      </c>
      <c r="C1" t="s">
        <v>79</v>
      </c>
      <c r="D1" t="s">
        <v>76</v>
      </c>
    </row>
    <row r="2" spans="1:4" x14ac:dyDescent="0.35">
      <c r="A2" t="s">
        <v>40</v>
      </c>
      <c r="B2">
        <f>COUNTIF(Fragenkatalog!A:A,"Allg.")</f>
        <v>7</v>
      </c>
      <c r="C2">
        <f>SUMIF(Fragenkatalog!A:A,"Allg.",Fragenkatalog!J:J)</f>
        <v>6</v>
      </c>
      <c r="D2">
        <f t="shared" ref="D2:D11" si="0">C2/B2</f>
        <v>0.8571428571428571</v>
      </c>
    </row>
    <row r="3" spans="1:4" x14ac:dyDescent="0.35">
      <c r="A3" t="s">
        <v>41</v>
      </c>
      <c r="B3">
        <f>COUNTIF(Fragenkatalog!A:A,"Doku.")</f>
        <v>16</v>
      </c>
      <c r="C3">
        <f>SUMIF(Fragenkatalog!A:A,"Doku.",Fragenkatalog!J:J)</f>
        <v>16</v>
      </c>
      <c r="D3">
        <f t="shared" si="0"/>
        <v>1</v>
      </c>
    </row>
    <row r="4" spans="1:4" x14ac:dyDescent="0.35">
      <c r="A4" t="s">
        <v>58</v>
      </c>
      <c r="B4">
        <f>COUNTIF(Fragenkatalog!A:A,"TOMs1")</f>
        <v>4</v>
      </c>
      <c r="C4">
        <f>SUMIF(Fragenkatalog!A:A,"TOMs1",Fragenkatalog!J:J)</f>
        <v>4</v>
      </c>
      <c r="D4">
        <f t="shared" si="0"/>
        <v>1</v>
      </c>
    </row>
    <row r="5" spans="1:4" x14ac:dyDescent="0.35">
      <c r="A5" t="s">
        <v>60</v>
      </c>
      <c r="B5">
        <f>COUNTIF(Fragenkatalog!A:A,"TOMs2")</f>
        <v>4</v>
      </c>
      <c r="C5" t="e">
        <f>SUMIF(Fragenkatalog!A:A,"TOMs2",Fragenkatalog!J:J)</f>
        <v>#REF!</v>
      </c>
      <c r="D5" t="e">
        <f t="shared" si="0"/>
        <v>#REF!</v>
      </c>
    </row>
    <row r="6" spans="1:4" x14ac:dyDescent="0.35">
      <c r="A6" t="s">
        <v>62</v>
      </c>
      <c r="B6">
        <f>COUNTIF(Fragenkatalog!A:A,"TOMs3")</f>
        <v>3</v>
      </c>
      <c r="C6">
        <f>SUMIF(Fragenkatalog!A:A,"TOMs3",Fragenkatalog!J:J)</f>
        <v>3</v>
      </c>
      <c r="D6">
        <f t="shared" si="0"/>
        <v>1</v>
      </c>
    </row>
    <row r="7" spans="1:4" x14ac:dyDescent="0.35">
      <c r="A7" t="s">
        <v>64</v>
      </c>
      <c r="B7">
        <f>COUNTIF(Fragenkatalog!A:A,"TOMs4")</f>
        <v>5</v>
      </c>
      <c r="C7" t="e">
        <f>SUMIF(Fragenkatalog!A:A,"TOMs4",Fragenkatalog!J:J)</f>
        <v>#REF!</v>
      </c>
      <c r="D7" t="e">
        <f t="shared" si="0"/>
        <v>#REF!</v>
      </c>
    </row>
    <row r="8" spans="1:4" x14ac:dyDescent="0.35">
      <c r="A8" t="s">
        <v>68</v>
      </c>
      <c r="B8">
        <f>COUNTIF(Fragenkatalog!A:A,"TOMs5")</f>
        <v>2</v>
      </c>
      <c r="C8">
        <f>SUMIF(Fragenkatalog!A:A,"TOMs5",Fragenkatalog!J:J)</f>
        <v>2</v>
      </c>
      <c r="D8">
        <f t="shared" si="0"/>
        <v>1</v>
      </c>
    </row>
    <row r="9" spans="1:4" x14ac:dyDescent="0.35">
      <c r="A9" t="s">
        <v>67</v>
      </c>
      <c r="B9">
        <f>COUNTIF(Fragenkatalog!A:A,"TOMs6")</f>
        <v>4</v>
      </c>
      <c r="C9">
        <f>SUMIF(Fragenkatalog!A:A,"TOMs6",Fragenkatalog!J:J)</f>
        <v>4</v>
      </c>
      <c r="D9">
        <f t="shared" si="0"/>
        <v>1</v>
      </c>
    </row>
    <row r="10" spans="1:4" x14ac:dyDescent="0.35">
      <c r="A10" t="s">
        <v>70</v>
      </c>
      <c r="B10">
        <f>COUNTIF(Fragenkatalog!A:A,"TOMs7")</f>
        <v>2</v>
      </c>
      <c r="C10">
        <f>SUMIF(Fragenkatalog!A:A,"TOMs7",Fragenkatalog!J:J)</f>
        <v>2</v>
      </c>
      <c r="D10">
        <f t="shared" si="0"/>
        <v>1</v>
      </c>
    </row>
    <row r="11" spans="1:4" x14ac:dyDescent="0.35">
      <c r="A11" t="s">
        <v>72</v>
      </c>
      <c r="B11">
        <f>COUNTIF(Fragenkatalog!A:A,"TOMs8")</f>
        <v>4</v>
      </c>
      <c r="C11">
        <f>SUMIF(Fragenkatalog!A:A,"TOMs8",Fragenkatalog!J:J)</f>
        <v>4</v>
      </c>
      <c r="D11">
        <f t="shared" si="0"/>
        <v>1</v>
      </c>
    </row>
    <row r="16" spans="1:4" x14ac:dyDescent="0.35">
      <c r="A16" s="50" t="s">
        <v>88</v>
      </c>
      <c r="B16" s="51"/>
      <c r="C16" s="51"/>
    </row>
    <row r="17" spans="1:3" x14ac:dyDescent="0.35">
      <c r="A17" s="3" t="s">
        <v>87</v>
      </c>
      <c r="B17" s="3" t="s">
        <v>83</v>
      </c>
      <c r="C17" s="3" t="s">
        <v>84</v>
      </c>
    </row>
    <row r="18" spans="1:3" x14ac:dyDescent="0.35">
      <c r="A18" s="4">
        <v>0</v>
      </c>
      <c r="B18" s="4">
        <v>0.5</v>
      </c>
      <c r="C18" s="4">
        <v>1</v>
      </c>
    </row>
    <row r="19" spans="1:3" x14ac:dyDescent="0.35">
      <c r="A19" s="4">
        <v>0</v>
      </c>
      <c r="B19" s="4">
        <v>0.5</v>
      </c>
      <c r="C19" s="4">
        <v>1</v>
      </c>
    </row>
    <row r="20" spans="1:3" x14ac:dyDescent="0.35">
      <c r="A20" s="4">
        <v>0</v>
      </c>
      <c r="B20" s="4">
        <v>0.5</v>
      </c>
      <c r="C20" s="4">
        <v>1</v>
      </c>
    </row>
    <row r="21" spans="1:3" x14ac:dyDescent="0.35">
      <c r="A21" s="4">
        <v>0</v>
      </c>
      <c r="B21" s="4">
        <v>0.5</v>
      </c>
      <c r="C21" s="4">
        <v>1</v>
      </c>
    </row>
    <row r="22" spans="1:3" x14ac:dyDescent="0.35">
      <c r="A22" s="4">
        <v>0</v>
      </c>
      <c r="B22" s="4">
        <v>0.5</v>
      </c>
      <c r="C22" s="4">
        <v>1</v>
      </c>
    </row>
    <row r="23" spans="1:3" x14ac:dyDescent="0.35">
      <c r="A23" s="4">
        <v>0</v>
      </c>
      <c r="B23" s="4">
        <v>0.5</v>
      </c>
      <c r="C23" s="4">
        <v>1</v>
      </c>
    </row>
    <row r="24" spans="1:3" x14ac:dyDescent="0.35">
      <c r="A24" s="4">
        <v>0</v>
      </c>
      <c r="B24" s="4">
        <v>0.5</v>
      </c>
      <c r="C24" s="4">
        <v>1</v>
      </c>
    </row>
    <row r="25" spans="1:3" x14ac:dyDescent="0.35">
      <c r="A25" s="4">
        <v>0</v>
      </c>
      <c r="B25" s="4">
        <v>0.5</v>
      </c>
      <c r="C25" s="4">
        <v>1</v>
      </c>
    </row>
    <row r="26" spans="1:3" x14ac:dyDescent="0.35">
      <c r="A26" s="4">
        <v>0</v>
      </c>
      <c r="B26" s="4">
        <v>0.5</v>
      </c>
      <c r="C26" s="4">
        <v>1</v>
      </c>
    </row>
    <row r="27" spans="1:3" x14ac:dyDescent="0.35">
      <c r="A27" s="4">
        <v>0</v>
      </c>
      <c r="B27" s="4">
        <v>0.5</v>
      </c>
      <c r="C27" s="4">
        <v>1</v>
      </c>
    </row>
  </sheetData>
  <mergeCells count="1">
    <mergeCell ref="A16:C16"/>
  </mergeCells>
  <pageMargins left="0.7" right="0.7" top="0.78740157499999996" bottom="0.78740157499999996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15C28A22AE1294583E0B7EA075F462B" ma:contentTypeVersion="" ma:contentTypeDescription="Ein neues Dokument erstellen." ma:contentTypeScope="" ma:versionID="b883e14152a9031ffbad384e7393b44d">
  <xsd:schema xmlns:xsd="http://www.w3.org/2001/XMLSchema" xmlns:xs="http://www.w3.org/2001/XMLSchema" xmlns:p="http://schemas.microsoft.com/office/2006/metadata/properties" xmlns:ns2="d400fd11-cb38-4eb7-acf1-796f2216e1e8" targetNamespace="http://schemas.microsoft.com/office/2006/metadata/properties" ma:root="true" ma:fieldsID="88fd1837ea1c4c8b00dc483f41ff02c6" ns2:_="">
    <xsd:import namespace="d400fd11-cb38-4eb7-acf1-796f2216e1e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00fd11-cb38-4eb7-acf1-796f2216e1e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8334AF-1868-45B1-87FA-295AE9EB9C71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d400fd11-cb38-4eb7-acf1-796f2216e1e8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0BF1900-EA1D-4A09-94DA-CF452AEEC1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00fd11-cb38-4eb7-acf1-796f2216e1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38E2C87-EFEC-49EA-888F-4030BDE1F5A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Fragenkatalog</vt:lpstr>
      <vt:lpstr>Berechnung</vt:lpstr>
      <vt:lpstr>Fragenkatalog!Drucktitel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Lange, Frigga</dc:creator>
  <cp:lastModifiedBy>Lenk, Sabrina</cp:lastModifiedBy>
  <cp:lastPrinted>2022-02-25T11:23:02Z</cp:lastPrinted>
  <dcterms:created xsi:type="dcterms:W3CDTF">2014-08-23T19:45:23Z</dcterms:created>
  <dcterms:modified xsi:type="dcterms:W3CDTF">2022-07-18T09:31:45Z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0x010100015C28A22AE1294583E0B7EA075F462B</vt:lpwstr>
  </property>
</Properties>
</file>