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Q:\GfA_Projekte\!In-Bearbeitung\1466 Neuer Dampfturbosatz\Ausschreibung\Los B3_Stahlbau\Anlagen\01_Allgemein\"/>
    </mc:Choice>
  </mc:AlternateContent>
  <xr:revisionPtr revIDLastSave="0" documentId="13_ncr:1_{40A0D695-67A7-4366-ABDE-96B3EF45E137}" xr6:coauthVersionLast="47" xr6:coauthVersionMax="47" xr10:uidLastSave="{00000000-0000-0000-0000-000000000000}"/>
  <bookViews>
    <workbookView xWindow="38280" yWindow="5175" windowWidth="29040" windowHeight="15720" xr2:uid="{80328D3F-0981-4786-8118-5FB4F32D9BE7}"/>
  </bookViews>
  <sheets>
    <sheet name="Zuschlagskriterien Stahlbau" sheetId="5" r:id="rId1"/>
    <sheet name="Ergebnis Zuschlag Stahlbau"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0" i="5" l="1"/>
  <c r="N42" i="5" s="1"/>
  <c r="N61" i="6"/>
  <c r="O61" i="6"/>
  <c r="P61" i="6"/>
  <c r="Q61" i="6"/>
  <c r="M61" i="6"/>
  <c r="N61" i="5"/>
  <c r="N63" i="5" s="1"/>
  <c r="N51" i="6"/>
  <c r="O51" i="6"/>
  <c r="P51" i="6"/>
  <c r="Q51" i="6"/>
  <c r="N52" i="6"/>
  <c r="O52" i="6"/>
  <c r="P52" i="6"/>
  <c r="P54" i="6" s="1"/>
  <c r="Q52" i="6"/>
  <c r="Q54" i="6" s="1"/>
  <c r="M52" i="6"/>
  <c r="M51" i="6"/>
  <c r="M14" i="6"/>
  <c r="Q40" i="6"/>
  <c r="Q31" i="6"/>
  <c r="Q32" i="6" s="1"/>
  <c r="P40" i="6"/>
  <c r="P31" i="6"/>
  <c r="P32" i="6" s="1"/>
  <c r="N14" i="6"/>
  <c r="O14" i="6"/>
  <c r="P14" i="6"/>
  <c r="Q14" i="6"/>
  <c r="N19" i="6"/>
  <c r="O19" i="6"/>
  <c r="P19" i="6"/>
  <c r="Q19" i="6"/>
  <c r="M19" i="6"/>
  <c r="M8" i="6"/>
  <c r="M9" i="6" s="1"/>
  <c r="P8" i="6"/>
  <c r="P9" i="6" s="1"/>
  <c r="P10" i="6" s="1"/>
  <c r="P11" i="6" s="1"/>
  <c r="Q8" i="6"/>
  <c r="Q9" i="6" s="1"/>
  <c r="Q10" i="6" s="1"/>
  <c r="Q11" i="6" s="1"/>
  <c r="N40" i="6"/>
  <c r="O40" i="6"/>
  <c r="N31" i="6"/>
  <c r="N32" i="6" s="1"/>
  <c r="O31" i="6"/>
  <c r="O32" i="6" s="1"/>
  <c r="M31" i="6"/>
  <c r="M32" i="6" s="1"/>
  <c r="N8" i="6"/>
  <c r="N9" i="6" s="1"/>
  <c r="O8" i="6"/>
  <c r="O9" i="6" s="1"/>
  <c r="M40" i="6"/>
  <c r="N65" i="5" l="1"/>
  <c r="P63" i="6"/>
  <c r="Q63" i="6"/>
  <c r="P20" i="6"/>
  <c r="Q20" i="6"/>
  <c r="M15" i="6"/>
  <c r="M16" i="6" s="1"/>
  <c r="M17" i="6" s="1"/>
  <c r="M20" i="6"/>
  <c r="O20" i="6"/>
  <c r="N20" i="6"/>
  <c r="O15" i="6"/>
  <c r="O16" i="6" s="1"/>
  <c r="O17" i="6" s="1"/>
  <c r="Q15" i="6"/>
  <c r="Q16" i="6" s="1"/>
  <c r="Q17" i="6" s="1"/>
  <c r="P15" i="6"/>
  <c r="P16" i="6" s="1"/>
  <c r="P17" i="6" s="1"/>
  <c r="N15" i="6"/>
  <c r="N16" i="6" s="1"/>
  <c r="N17" i="6" s="1"/>
  <c r="Q42" i="6"/>
  <c r="P42" i="6"/>
  <c r="M42" i="6"/>
  <c r="O42" i="6"/>
  <c r="N42" i="6"/>
  <c r="O10" i="6"/>
  <c r="O11" i="6" s="1"/>
  <c r="N10" i="6"/>
  <c r="O54" i="6"/>
  <c r="O63" i="6" s="1"/>
  <c r="N54" i="6"/>
  <c r="N63" i="6" s="1"/>
  <c r="M54" i="6"/>
  <c r="M63" i="6" s="1"/>
  <c r="M10" i="6"/>
  <c r="M11" i="6" s="1"/>
  <c r="N21" i="6" l="1"/>
  <c r="N22" i="6" s="1"/>
  <c r="N23" i="6" s="1"/>
  <c r="O21" i="6"/>
  <c r="O22" i="6" s="1"/>
  <c r="O23" i="6" s="1"/>
  <c r="O25" i="6" s="1"/>
  <c r="O65" i="6" s="1"/>
  <c r="P21" i="6"/>
  <c r="P22" i="6" s="1"/>
  <c r="P23" i="6" s="1"/>
  <c r="P25" i="6" s="1"/>
  <c r="P65" i="6" s="1"/>
  <c r="Q21" i="6"/>
  <c r="Q22" i="6" s="1"/>
  <c r="Q23" i="6" s="1"/>
  <c r="Q25" i="6" s="1"/>
  <c r="Q65" i="6" s="1"/>
  <c r="M21" i="6"/>
  <c r="M22" i="6" s="1"/>
  <c r="M23" i="6" s="1"/>
  <c r="M25" i="6" s="1"/>
  <c r="M65" i="6" s="1"/>
  <c r="N11" i="6"/>
  <c r="N25" i="6" l="1"/>
  <c r="N65" i="6" s="1"/>
  <c r="N54" i="5"/>
  <c r="N25" i="5"/>
</calcChain>
</file>

<file path=xl/sharedStrings.xml><?xml version="1.0" encoding="utf-8"?>
<sst xmlns="http://schemas.openxmlformats.org/spreadsheetml/2006/main" count="207" uniqueCount="84">
  <si>
    <t>Projekt:</t>
  </si>
  <si>
    <t>NDTS GfA</t>
  </si>
  <si>
    <t>1.1</t>
  </si>
  <si>
    <t>Anzahl der Punkte</t>
  </si>
  <si>
    <t>1.2</t>
  </si>
  <si>
    <t>1.3</t>
  </si>
  <si>
    <t>2.1</t>
  </si>
  <si>
    <t>2.2</t>
  </si>
  <si>
    <t>Berufserfahrung</t>
  </si>
  <si>
    <t>mehr als 5 Jahre</t>
  </si>
  <si>
    <t>mehr als 10 Jahre</t>
  </si>
  <si>
    <t>bis 3</t>
  </si>
  <si>
    <t>bis 4</t>
  </si>
  <si>
    <t>bis 5</t>
  </si>
  <si>
    <t>6 oder mehr</t>
  </si>
  <si>
    <t>3.1</t>
  </si>
  <si>
    <t>Wirtschaftlichkeit des Angebots</t>
  </si>
  <si>
    <t>Abweichung Angebotssumme Bestbieter nominell [€]</t>
  </si>
  <si>
    <t>Abweichung Angebotssumme Bestbieter prozentual [%]</t>
  </si>
  <si>
    <t>Punkte maximal/erreicht</t>
  </si>
  <si>
    <t>Einfluss Eventualpositionen</t>
  </si>
  <si>
    <t>Bieter 1</t>
  </si>
  <si>
    <t>Bieter 2</t>
  </si>
  <si>
    <t>Bieter 3</t>
  </si>
  <si>
    <t>Preis</t>
  </si>
  <si>
    <t>Der Bieter mit dem wirtschaftlichsten Angebot erhält die volle Punktzahl. Ausgehend vom wirtschaftlichsten Angebot wird die prozentuale Abweichung des Bieters bestimmt. Der ermittelte Prozentwert wird mit der Anzahl der erreichbaren Punkte multipliziert und abgezogen.</t>
  </si>
  <si>
    <t>Start nach Beauftragung</t>
  </si>
  <si>
    <t>Lieferung Terminplan</t>
  </si>
  <si>
    <t>Baubeginn gem. Rahmenterminplan</t>
  </si>
  <si>
    <t>Abweichung in Kalenderwochen *-0,5Punkte/Woche</t>
  </si>
  <si>
    <t>1.</t>
  </si>
  <si>
    <t>2.</t>
  </si>
  <si>
    <t>Termintreue</t>
  </si>
  <si>
    <t>10% Wertungskriterium</t>
  </si>
  <si>
    <t xml:space="preserve">fachliche Eignung </t>
  </si>
  <si>
    <t>3.</t>
  </si>
  <si>
    <t>Berufserfahrung Projektleiter [Zahl] Jahre</t>
  </si>
  <si>
    <t>Berufserfahrung Stellvertreter [Zahl] Jahre</t>
  </si>
  <si>
    <t>Summe Projektleiter Punkte x 0,2</t>
  </si>
  <si>
    <t>Summe Stellvertreter Punkte x 0,2</t>
  </si>
  <si>
    <t>3.2</t>
  </si>
  <si>
    <t>Baustelleneinrichtungsplan</t>
  </si>
  <si>
    <t xml:space="preserve">Projekterfahrung   </t>
  </si>
  <si>
    <t>Angebotssumme netto [€]</t>
  </si>
  <si>
    <t>Summe Eventualpositionen netto [€]</t>
  </si>
  <si>
    <t>/</t>
  </si>
  <si>
    <t>Bewertung mit delta % x 1</t>
  </si>
  <si>
    <t>Baustelleneinrichtungsplan vorhanden [j/n]</t>
  </si>
  <si>
    <t>fachliche Eignung</t>
  </si>
  <si>
    <t>Baubeginn Bieter [Zahl]KW</t>
  </si>
  <si>
    <t>SUMME</t>
  </si>
  <si>
    <t>mehr als 8 Jahre</t>
  </si>
  <si>
    <t>bis 5 Jahre</t>
  </si>
  <si>
    <t>Bieter 4</t>
  </si>
  <si>
    <t>Bieter 5</t>
  </si>
  <si>
    <t>75% Wertungskriterium</t>
  </si>
  <si>
    <t xml:space="preserve">Einfluss Eventualpositionen </t>
  </si>
  <si>
    <t>Einfluss Eventualpositionen auf Gesamtpreis</t>
  </si>
  <si>
    <t>Summe Angebot + Eventualpositionen</t>
  </si>
  <si>
    <t>Der Bieter mit dem wirtschaftlichsten Summenprodukt aller EP erhält die volle Punktzahl. Ausgehend vom wirtschaftlichsten Angebot wird die prozentuale Abweichung des Bieters in den EP bestimmt. Dabei steht das wirtschaftlich beste Angebot für 0% und das wirtschaftlich beste für 100%. Da Eventualpositionen mengenmäßig teilweise unscharf sind und somit einen hohen Einfluss auf die gesamte Abrechnungssumme haben, wird ihr Einfluss auf die Preisgestaltung als hoch bewertet. Die ermittelte prozentuale Abweichung wird daher zweifach gewertet. Der ermittelte Prozentwert wird mit der Anzahl der erreichbaren Punkte multipliziert und abgezogen.</t>
  </si>
  <si>
    <t>Angebot und Summenprodukt der EP werden addiert. Dabei erhält das wirtschaftlichste Angebot die volle Punktzahl. Ausgehend vom wirtschaftlichsten Angebot wird die prozentuale Abweichung des Bieters bestimmt.  Dabei steht das wirtschaftlich beste Angebot für 0% und das wirtschaftlich beste für 100%. Der ermittelte Prozentwert wird mit der Anzahl der erreichbaren Punkte multipliziert und abgezogen.</t>
  </si>
  <si>
    <t>Bewertung mit delta %</t>
  </si>
  <si>
    <t xml:space="preserve">Bewertung mit delta % x 2 </t>
  </si>
  <si>
    <t>Summe Angebot + Eventualpositionen netto [€]</t>
  </si>
  <si>
    <t>Abweichung Ang. + EP Bestbieter nominell [€]</t>
  </si>
  <si>
    <t>Abweichung Ang. + EP Bestbieter prozentual [%]</t>
  </si>
  <si>
    <t>15% Wertungskriterium</t>
  </si>
  <si>
    <t>Der Bieter mit dem wirtschaftlichsten Summenprodukt aller EP erhält die volle Punktzahl. Ausgehend vom wirtschaftlichsten Angebot wird die prozentuale Abweichung des Bieters in den EP bestimmt. Dabei steht das wirtschaftlich beste Angebot für 0% und das wirtschaftlich schlechteste für 100%. Da Eventualpositionen mengenmäßig teilweise unscharf sind und somit einen hohen Einfluss auf die gesamte Abrechnungssumme haben, wird ihr Einfluss auf die Preisgestaltung als hoch bewertet. Die ermittelte prozentuale Abweichung wird daher zweifach gewertet. Der ermittelte Prozentwert wird mit der Anzahl der erreichbaren Punkte multipliziert und abgezogen.</t>
  </si>
  <si>
    <t>Angebot und Summenprodukt der EP werden addiert. Dabei erhält das wirtschaftlichste Angebot die volle Punktzahl. Ausgehend vom wirtschaftlichsten Angebot wird die prozentuale Abweichung des Bieters bestimmt.  Dabei steht das wirtschaftlich beste Angebot für 0% und das wirtschaftlich schlechteste für 100%. Der ermittelte Prozentwert wird mit der Anzahl der erreichbaren Punkte multipliziert und abgezogen.</t>
  </si>
  <si>
    <r>
      <t xml:space="preserve">gem. VOB stehen dem AN nach der Beauftragung 14 Kalerndertage bis zum Baubeginn zu. Die Vergabe ist für den </t>
    </r>
    <r>
      <rPr>
        <sz val="10"/>
        <color theme="8"/>
        <rFont val="Arial"/>
        <family val="2"/>
      </rPr>
      <t>31. August 2026 u</t>
    </r>
    <r>
      <rPr>
        <sz val="10"/>
        <rFont val="Arial"/>
        <family val="2"/>
      </rPr>
      <t xml:space="preserve">nd der Baubeginn für den </t>
    </r>
    <r>
      <rPr>
        <sz val="10"/>
        <color theme="8"/>
        <rFont val="Arial"/>
        <family val="2"/>
      </rPr>
      <t>04.Januar 2027</t>
    </r>
    <r>
      <rPr>
        <sz val="10"/>
        <rFont val="Arial"/>
        <family val="2"/>
      </rPr>
      <t xml:space="preserve"> geplant. Der Baubeginn ist durch den Bieter anzugeben. 
</t>
    </r>
    <r>
      <rPr>
        <sz val="10"/>
        <color rgb="FF0070C0"/>
        <rFont val="Arial"/>
        <family val="2"/>
      </rPr>
      <t>Bewertung: Ein Baubeginn am vom AG gewünschten Termin wird mit 2,0 Punkten bewertet, jede angefangene Kalenderwoche wird mit einem Abzug von 0,5 Punkten bewertet. Es können insgesamt 2,0 Punkte erreicht werden.</t>
    </r>
  </si>
  <si>
    <r>
      <t xml:space="preserve">zur Angebotsabgabe ist entweder der Rahmenterminplan der Anlage des LV war schriftlich zu bestätigen oder ein Nullzeitenplan abzugeben, der die folgenden Meilensteine beinhaltet:
-	Baubeginn
TBG:
-	Beistellen Gestellfüße für Dachdecker (Kühleraufbau)
- 	Errichten Übergänge Bestandstreppenturm (6,80m/17,20m/22,75m)
- 	Errichten Schwerlastbalkone (17,20m/22,75m)
- 	Einbau Treppe -0,20m &gt;&gt; +6,80m
- 	Einbau Gitterrostebene 6,80m
- 	Einbau Kranträger 2.OG
- 	Einbau Kühlerbühne
- 	Fassadenarbeiten
- 	Abschluss Stahlbau Turbinengebäude
BTG:
-	Errichten Stahltragwerk
- 	Errichtung Zwischenebene
- 	Errichten Dachtragwerk
- 	Gitterrostebene
- 	Notabdichtung Dach
- 	Dachdämmung
- 	Fassadenarbeiten
- 	Einbau technischer Stahlbau
- 	Abschluss Stahlbau Betriebsgebäude
-	Abschluss der Gesamtmaßnahme
</t>
    </r>
    <r>
      <rPr>
        <sz val="9"/>
        <color rgb="FF0070C0"/>
        <rFont val="Arial"/>
        <family val="2"/>
      </rPr>
      <t xml:space="preserve">
Bewertung: Den Ausschreibungsunterlagen liegt ein Rahmenterminplan bei, dessen schriftliche Bestätigung mit 8 Punkten bewertet wird. 
Die Übergabe eines eigenen Nullzeitenplans durch den AN wird mit 4 Punkten bewertet. Weitere 4 Punkte werden vergeben, wenn die Meilensteine "Beistellen Gestellfüße für Dachdecker (Kühleraufbau)" (1P); "Notabdichtung Dach (BTG)" (1P); "Abschluss Stahlbau Turbinengebäude" (1P); "Abschluss Stahlbau Betriebsgebäude" (1P); früher oder zum im Rahmenterminplan angegebenen Zeitpunkt erreicht werden
Es können insgesamt 8,0 Punkte erreicht werden</t>
    </r>
    <r>
      <rPr>
        <sz val="9"/>
        <rFont val="Arial"/>
        <family val="2"/>
      </rPr>
      <t xml:space="preserve">
</t>
    </r>
    <r>
      <rPr>
        <sz val="9"/>
        <color rgb="FFFF0000"/>
        <rFont val="Arial"/>
        <family val="2"/>
      </rPr>
      <t>Der schriftlich bestatigte Rahmenterminplan oder der eingereichte Nullzeitenplan werden anschließend Vertragsbestandteil</t>
    </r>
  </si>
  <si>
    <t>Terminplan des Bieters liegt dem Angebot bei (4P) [j/n]</t>
  </si>
  <si>
    <t>Meilenstein "Beistellen Gestellfüße für Dachdecker (Kühleraufbau)" erreicht (1P) [j/n]</t>
  </si>
  <si>
    <t>Meilenstein "Notabdichtung Dach (BTG)" erreicht (1P) [j/n]</t>
  </si>
  <si>
    <t>Meilenstein "Abschluss Stahlbau Turbinengebäude" erreicht (1P) [j/n]</t>
  </si>
  <si>
    <t>Meilenstein "Abschluss Stahlbau Betriebsgebäude" erreicht (1P) [j/n]</t>
  </si>
  <si>
    <t>Rahmenterminplan GfA anerkannt (8P) [j/n]</t>
  </si>
  <si>
    <r>
      <rPr>
        <b/>
        <sz val="9"/>
        <rFont val="Arial"/>
        <family val="2"/>
      </rPr>
      <t>Projekterfahrung der Schlüsselpersonen Projektleiter und Stellvertreter (mind. einer deutschsprachig):</t>
    </r>
    <r>
      <rPr>
        <sz val="9"/>
        <rFont val="Arial"/>
        <family val="2"/>
      </rPr>
      <t xml:space="preserve"> Kurz-CV mit Angabe der Referenzen im Hochbau/Stahlbau, der Berufserfahrung und der Zugehörigkeit zur Bieterfirma
</t>
    </r>
    <r>
      <rPr>
        <sz val="9"/>
        <color rgb="FF0070C0"/>
        <rFont val="Arial"/>
        <family val="2"/>
      </rPr>
      <t xml:space="preserve">
Bewertung: jeweils für den Projektleiter und den Stellvertretern werden Punkte vergeben für
- Berufserfahrung im Bereich Hochbau/Stahlbau
- Erfahrung in Projekten im Hochbau/Massivbau mit Mindestauftragsvolumen von 500T€ als Projektleiter, Stellvertreter oder als leitender Fachingenieur
Die Punktvergabe erfolgt nach der untenstehenden Tabelle:</t>
    </r>
  </si>
  <si>
    <t>Hochbauprojekte Projektleiter mit einem Nettovolumen &gt;500T€ [Zahl] Stck</t>
  </si>
  <si>
    <t>Hochbauprojekte Stellvertreter mit einem Nettovolumen &gt;500T€ [Zahl] Stck</t>
  </si>
  <si>
    <t>Projekte mit Volumen &gt;500T€</t>
  </si>
  <si>
    <r>
      <t xml:space="preserve">Vom Bieter ist skizzenhaft ein Baustelleneinrichtungsplan herzustellen, welcher die folgenden Elemente behandelt:
	Lage und Zuwegung von
-Büro-; Werkzeug-; Mannschafts- und Sanitärcontainer
-Lagerflächen (Angabe Quadratmeter, was wird gelagert)
-Kranstellplatz und eingesetzter (Mobil-)Kran (Ausleger, Höhe; Winkelbeschränkung, Anschlussstrom)
-Einzäunung
</t>
    </r>
    <r>
      <rPr>
        <sz val="9"/>
        <color rgb="FF0070C0"/>
        <rFont val="Arial"/>
        <family val="2"/>
      </rPr>
      <t xml:space="preserve">Bewertung: Die Einreichung eines plausiblen Baustelleneinrichtungsplans wird mit fünf Punkten bewertet. </t>
    </r>
    <r>
      <rPr>
        <sz val="9"/>
        <color rgb="FFFF0000"/>
        <rFont val="Arial"/>
        <family val="2"/>
      </rPr>
      <t>Das Nichtliefern eines des Baustelleneinrichtungsplans ist ein Ausschlusskriterium.</t>
    </r>
  </si>
  <si>
    <t>Zuschlagskriterien für Auswahl des Bestbieters</t>
  </si>
  <si>
    <r>
      <t xml:space="preserve">gem. VOB stehen dem AN nach der Beauftragung 14 Kalerndertage bis zum Baubeginn zu. Die Vergabe ist für den 12. Dezember 2026 und der Baubeginn für den 15.April 2027 geplant. Der Baubeginn ist durch den Bieter anzugeben. 
</t>
    </r>
    <r>
      <rPr>
        <sz val="10"/>
        <color rgb="FF0070C0"/>
        <rFont val="Arial"/>
        <family val="2"/>
      </rPr>
      <t>Bewertung: Ein Baubeginn am vom AG gewünschten Termin wird mit 2,0 Punkten bewertet, jede angefangene Kalenderwoche wird mit einem Abzug von 0,5 Punkten bewertet. Es können insgesamt 2,0 Punkte erreicht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</si>
</sst>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0.00\ &quot;€&quot;;[Red]\-#,##0.00\ &quot;€&quot;"/>
    <numFmt numFmtId="44" formatCode="_-* #,##0.00\ &quot;€&quot;_-;\-* #,##0.00\ &quot;€&quot;_-;_-* &quot;-&quot;??\ &quot;€&quot;_-;_-@_-"/>
    <numFmt numFmtId="43" formatCode="_-* #,##0.00_-;\-* #,##0.00_-;_-* &quot;-&quot;??_-;_-@_-"/>
    <numFmt numFmtId="164" formatCode="0&quot;.KW&quot;"/>
    <numFmt numFmtId="165" formatCode="0.0&quot; P&quot;"/>
    <numFmt numFmtId="166" formatCode="0&quot; Jahre&quot;"/>
    <numFmt numFmtId="167" formatCode="0&quot; Stck&quot;"/>
    <numFmt numFmtId="168" formatCode="0.00&quot; P&quot;"/>
  </numFmts>
  <fonts count="12" x14ac:knownFonts="1">
    <font>
      <sz val="10"/>
      <name val="Arial"/>
    </font>
    <font>
      <sz val="9"/>
      <name val="Arial"/>
      <family val="2"/>
    </font>
    <font>
      <sz val="9"/>
      <color rgb="FFFF0000"/>
      <name val="Arial"/>
      <family val="2"/>
    </font>
    <font>
      <b/>
      <sz val="9"/>
      <name val="Arial"/>
      <family val="2"/>
    </font>
    <font>
      <sz val="10"/>
      <name val="Arial"/>
      <family val="2"/>
    </font>
    <font>
      <b/>
      <sz val="10"/>
      <name val="Arial"/>
      <family val="2"/>
    </font>
    <font>
      <sz val="9"/>
      <color rgb="FF0070C0"/>
      <name val="Arial"/>
      <family val="2"/>
    </font>
    <font>
      <b/>
      <u/>
      <sz val="10"/>
      <name val="Arial"/>
      <family val="2"/>
    </font>
    <font>
      <u/>
      <sz val="10"/>
      <name val="Arial"/>
      <family val="2"/>
    </font>
    <font>
      <sz val="10"/>
      <color rgb="FF0070C0"/>
      <name val="Arial"/>
      <family val="2"/>
    </font>
    <font>
      <sz val="8"/>
      <name val="Arial"/>
    </font>
    <font>
      <sz val="10"/>
      <color theme="8"/>
      <name val="Arial"/>
      <family val="2"/>
    </font>
  </fonts>
  <fills count="5">
    <fill>
      <patternFill patternType="none"/>
    </fill>
    <fill>
      <patternFill patternType="gray125"/>
    </fill>
    <fill>
      <patternFill patternType="solid">
        <fgColor theme="4"/>
        <bgColor indexed="64"/>
      </patternFill>
    </fill>
    <fill>
      <patternFill patternType="solid">
        <fgColor theme="9"/>
        <bgColor indexed="64"/>
      </patternFill>
    </fill>
    <fill>
      <patternFill patternType="solid">
        <fgColor theme="5"/>
        <bgColor indexed="64"/>
      </patternFill>
    </fill>
  </fills>
  <borders count="3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4">
    <xf numFmtId="0" fontId="0" fillId="0" borderId="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cellStyleXfs>
  <cellXfs count="135">
    <xf numFmtId="0" fontId="0" fillId="0" borderId="0" xfId="0"/>
    <xf numFmtId="0" fontId="1" fillId="0" borderId="0" xfId="0" applyFont="1" applyAlignment="1">
      <alignment horizontal="center" vertical="center"/>
    </xf>
    <xf numFmtId="0" fontId="1" fillId="0" borderId="10"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xf numFmtId="0" fontId="7" fillId="0" borderId="0" xfId="0" applyFont="1"/>
    <xf numFmtId="0" fontId="2" fillId="0" borderId="0" xfId="0" applyFont="1"/>
    <xf numFmtId="0" fontId="3" fillId="0" borderId="0" xfId="0" applyFont="1"/>
    <xf numFmtId="0" fontId="3" fillId="0" borderId="0" xfId="0" applyFont="1" applyAlignment="1">
      <alignment vertical="center"/>
    </xf>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4" xfId="0" applyFont="1" applyBorder="1" applyAlignment="1">
      <alignment horizontal="center" vertical="center"/>
    </xf>
    <xf numFmtId="0" fontId="1" fillId="0" borderId="26" xfId="0" applyFont="1" applyBorder="1" applyAlignment="1">
      <alignment horizontal="center" vertical="center"/>
    </xf>
    <xf numFmtId="0" fontId="1" fillId="0" borderId="25" xfId="0" applyFont="1" applyBorder="1" applyAlignment="1">
      <alignment horizontal="center" vertical="center"/>
    </xf>
    <xf numFmtId="0" fontId="4" fillId="0" borderId="0" xfId="0" applyFont="1"/>
    <xf numFmtId="0" fontId="0" fillId="0" borderId="18" xfId="0" applyBorder="1"/>
    <xf numFmtId="0" fontId="0" fillId="0" borderId="21" xfId="0" applyBorder="1"/>
    <xf numFmtId="0" fontId="0" fillId="0" borderId="22" xfId="0" applyBorder="1"/>
    <xf numFmtId="0" fontId="0" fillId="0" borderId="23" xfId="0" applyBorder="1"/>
    <xf numFmtId="0" fontId="1" fillId="0" borderId="0" xfId="0" applyFont="1" applyAlignment="1">
      <alignment horizontal="center" vertical="center" wrapText="1"/>
    </xf>
    <xf numFmtId="10" fontId="0" fillId="0" borderId="0" xfId="0" applyNumberFormat="1"/>
    <xf numFmtId="8" fontId="0" fillId="0" borderId="0" xfId="0" applyNumberFormat="1"/>
    <xf numFmtId="49" fontId="8" fillId="0" borderId="4" xfId="0" applyNumberFormat="1" applyFont="1" applyBorder="1"/>
    <xf numFmtId="8" fontId="0" fillId="2" borderId="4" xfId="0" applyNumberFormat="1" applyFill="1" applyBorder="1"/>
    <xf numFmtId="0" fontId="0" fillId="0" borderId="2" xfId="0" applyBorder="1" applyAlignment="1">
      <alignment horizontal="right"/>
    </xf>
    <xf numFmtId="0" fontId="4" fillId="0" borderId="3" xfId="0" applyFont="1" applyBorder="1" applyAlignment="1">
      <alignment horizontal="center"/>
    </xf>
    <xf numFmtId="2" fontId="0" fillId="0" borderId="4" xfId="0" applyNumberFormat="1" applyBorder="1"/>
    <xf numFmtId="8" fontId="0" fillId="0" borderId="9" xfId="0" applyNumberFormat="1" applyBorder="1"/>
    <xf numFmtId="10" fontId="0" fillId="0" borderId="19" xfId="0" applyNumberFormat="1" applyBorder="1"/>
    <xf numFmtId="10" fontId="0" fillId="0" borderId="20" xfId="0" applyNumberFormat="1" applyBorder="1"/>
    <xf numFmtId="0" fontId="0" fillId="0" borderId="12" xfId="0" applyBorder="1"/>
    <xf numFmtId="0" fontId="0" fillId="0" borderId="17" xfId="0" applyBorder="1"/>
    <xf numFmtId="0" fontId="0" fillId="0" borderId="27" xfId="0" applyBorder="1"/>
    <xf numFmtId="0" fontId="5" fillId="0" borderId="1" xfId="0" applyFont="1" applyBorder="1"/>
    <xf numFmtId="0" fontId="5" fillId="0" borderId="2" xfId="0" applyFont="1" applyBorder="1"/>
    <xf numFmtId="0" fontId="0" fillId="0" borderId="2" xfId="0" applyBorder="1"/>
    <xf numFmtId="0" fontId="4" fillId="0" borderId="2" xfId="0" applyFont="1" applyBorder="1"/>
    <xf numFmtId="0" fontId="4" fillId="0" borderId="3" xfId="0" applyFont="1" applyBorder="1"/>
    <xf numFmtId="0" fontId="0" fillId="0" borderId="1" xfId="0" applyBorder="1"/>
    <xf numFmtId="0" fontId="0" fillId="0" borderId="3" xfId="0" applyBorder="1"/>
    <xf numFmtId="164" fontId="4" fillId="2" borderId="4" xfId="0" applyNumberFormat="1" applyFont="1" applyFill="1" applyBorder="1"/>
    <xf numFmtId="164" fontId="4" fillId="0" borderId="9" xfId="0" applyNumberFormat="1" applyFont="1" applyBorder="1"/>
    <xf numFmtId="165" fontId="0" fillId="0" borderId="20" xfId="0" applyNumberFormat="1" applyBorder="1"/>
    <xf numFmtId="8" fontId="4" fillId="2" borderId="4" xfId="0" applyNumberFormat="1" applyFont="1" applyFill="1" applyBorder="1" applyAlignment="1">
      <alignment horizontal="center"/>
    </xf>
    <xf numFmtId="0" fontId="0" fillId="0" borderId="0" xfId="0" applyAlignment="1">
      <alignment horizontal="right"/>
    </xf>
    <xf numFmtId="0" fontId="4" fillId="0" borderId="0" xfId="0" applyFont="1" applyAlignment="1">
      <alignment horizontal="center"/>
    </xf>
    <xf numFmtId="0" fontId="5" fillId="0" borderId="27" xfId="0" applyFont="1" applyBorder="1"/>
    <xf numFmtId="0" fontId="5" fillId="0" borderId="3" xfId="0" applyFont="1" applyBorder="1" applyAlignment="1">
      <alignment horizontal="center"/>
    </xf>
    <xf numFmtId="2" fontId="5" fillId="0" borderId="4" xfId="0" applyNumberFormat="1" applyFont="1" applyBorder="1"/>
    <xf numFmtId="0" fontId="5" fillId="0" borderId="4" xfId="0" applyFont="1" applyBorder="1"/>
    <xf numFmtId="49" fontId="4" fillId="0" borderId="5" xfId="0" applyNumberFormat="1" applyFont="1" applyBorder="1"/>
    <xf numFmtId="0" fontId="0" fillId="0" borderId="5" xfId="0" applyBorder="1"/>
    <xf numFmtId="2" fontId="0" fillId="0" borderId="18" xfId="0" applyNumberFormat="1" applyBorder="1"/>
    <xf numFmtId="8" fontId="0" fillId="0" borderId="3" xfId="0" applyNumberFormat="1" applyBorder="1"/>
    <xf numFmtId="49" fontId="4" fillId="0" borderId="12" xfId="1" applyNumberFormat="1" applyFont="1" applyBorder="1" applyAlignment="1">
      <alignment vertical="top"/>
    </xf>
    <xf numFmtId="49" fontId="4" fillId="0" borderId="17" xfId="1" applyNumberFormat="1" applyFont="1" applyBorder="1" applyAlignment="1">
      <alignment vertical="top"/>
    </xf>
    <xf numFmtId="166" fontId="1" fillId="2" borderId="9" xfId="0" applyNumberFormat="1" applyFont="1" applyFill="1" applyBorder="1" applyAlignment="1" applyProtection="1">
      <alignment horizontal="center" vertical="center"/>
      <protection locked="0"/>
    </xf>
    <xf numFmtId="167" fontId="1" fillId="2" borderId="19" xfId="0" applyNumberFormat="1" applyFont="1" applyFill="1" applyBorder="1" applyAlignment="1" applyProtection="1">
      <alignment horizontal="center" vertical="center"/>
      <protection locked="0"/>
    </xf>
    <xf numFmtId="166" fontId="1" fillId="2" borderId="19" xfId="0" applyNumberFormat="1" applyFont="1" applyFill="1" applyBorder="1" applyAlignment="1" applyProtection="1">
      <alignment horizontal="center" vertical="center"/>
      <protection locked="0"/>
    </xf>
    <xf numFmtId="168" fontId="0" fillId="0" borderId="19" xfId="0" applyNumberFormat="1" applyBorder="1"/>
    <xf numFmtId="168" fontId="0" fillId="0" borderId="20" xfId="0" applyNumberFormat="1" applyBorder="1"/>
    <xf numFmtId="168" fontId="0" fillId="0" borderId="4" xfId="0" applyNumberFormat="1" applyBorder="1"/>
    <xf numFmtId="0" fontId="4" fillId="0" borderId="2" xfId="0" applyFont="1" applyBorder="1" applyAlignment="1">
      <alignment horizontal="center"/>
    </xf>
    <xf numFmtId="168" fontId="0" fillId="0" borderId="3" xfId="0" applyNumberFormat="1" applyBorder="1"/>
    <xf numFmtId="49" fontId="4" fillId="0" borderId="12" xfId="1" quotePrefix="1" applyNumberFormat="1" applyFont="1" applyBorder="1" applyAlignment="1">
      <alignment vertical="top"/>
    </xf>
    <xf numFmtId="49" fontId="4" fillId="0" borderId="17" xfId="1" quotePrefix="1" applyNumberFormat="1" applyFont="1" applyBorder="1" applyAlignment="1">
      <alignment vertical="top"/>
    </xf>
    <xf numFmtId="0" fontId="4" fillId="0" borderId="9" xfId="0" applyFont="1" applyBorder="1" applyAlignment="1">
      <alignment horizontal="center"/>
    </xf>
    <xf numFmtId="0" fontId="4" fillId="0" borderId="19" xfId="0" applyFont="1" applyBorder="1" applyAlignment="1">
      <alignment horizontal="center"/>
    </xf>
    <xf numFmtId="0" fontId="4" fillId="0" borderId="20" xfId="0" applyFont="1" applyBorder="1" applyAlignment="1">
      <alignment horizontal="center"/>
    </xf>
    <xf numFmtId="0" fontId="5" fillId="0" borderId="0" xfId="0" applyFont="1"/>
    <xf numFmtId="0" fontId="5" fillId="0" borderId="0" xfId="0" applyFont="1" applyAlignment="1">
      <alignment horizontal="left"/>
    </xf>
    <xf numFmtId="0" fontId="5" fillId="0" borderId="0" xfId="0" applyFont="1" applyAlignment="1">
      <alignment horizontal="right"/>
    </xf>
    <xf numFmtId="0" fontId="5" fillId="0" borderId="0" xfId="0" applyFont="1" applyAlignment="1">
      <alignment horizontal="center"/>
    </xf>
    <xf numFmtId="2" fontId="5" fillId="0" borderId="0" xfId="0" applyNumberFormat="1" applyFont="1"/>
    <xf numFmtId="1" fontId="1" fillId="0" borderId="13" xfId="0" applyNumberFormat="1" applyFont="1" applyBorder="1" applyAlignment="1" applyProtection="1">
      <alignment horizontal="center"/>
      <protection locked="0"/>
    </xf>
    <xf numFmtId="8" fontId="0" fillId="0" borderId="2" xfId="0" applyNumberFormat="1" applyBorder="1"/>
    <xf numFmtId="0" fontId="4" fillId="3" borderId="4" xfId="0" applyFont="1" applyFill="1" applyBorder="1"/>
    <xf numFmtId="2" fontId="0" fillId="0" borderId="3" xfId="0" applyNumberFormat="1" applyBorder="1"/>
    <xf numFmtId="8" fontId="0" fillId="0" borderId="4" xfId="0" applyNumberFormat="1" applyBorder="1"/>
    <xf numFmtId="2" fontId="5" fillId="0" borderId="5" xfId="0" applyNumberFormat="1" applyFont="1" applyBorder="1"/>
    <xf numFmtId="1" fontId="2" fillId="2" borderId="13" xfId="0" applyNumberFormat="1" applyFont="1" applyFill="1" applyBorder="1" applyAlignment="1" applyProtection="1">
      <alignment horizontal="center"/>
      <protection locked="0"/>
    </xf>
    <xf numFmtId="49" fontId="8" fillId="4" borderId="4" xfId="0" applyNumberFormat="1" applyFont="1" applyFill="1" applyBorder="1"/>
    <xf numFmtId="0" fontId="8" fillId="0" borderId="1" xfId="0" applyFont="1" applyBorder="1" applyAlignment="1">
      <alignment horizontal="left" vertical="top"/>
    </xf>
    <xf numFmtId="0" fontId="8" fillId="0" borderId="2" xfId="0" applyFont="1" applyBorder="1" applyAlignment="1">
      <alignment horizontal="left" vertical="top"/>
    </xf>
    <xf numFmtId="0" fontId="4" fillId="0" borderId="32" xfId="0" applyFont="1" applyBorder="1" applyAlignment="1">
      <alignment horizontal="left" wrapText="1"/>
    </xf>
    <xf numFmtId="0" fontId="4" fillId="0" borderId="33" xfId="0" applyFont="1" applyBorder="1" applyAlignment="1">
      <alignment horizontal="left"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0" fillId="0" borderId="2" xfId="0" applyBorder="1" applyAlignment="1">
      <alignment horizontal="left"/>
    </xf>
    <xf numFmtId="0" fontId="0" fillId="0" borderId="1" xfId="0" applyBorder="1" applyAlignment="1">
      <alignment horizontal="right"/>
    </xf>
    <xf numFmtId="0" fontId="0" fillId="0" borderId="2" xfId="0" applyBorder="1" applyAlignment="1">
      <alignment horizontal="right"/>
    </xf>
    <xf numFmtId="0" fontId="0" fillId="0" borderId="3" xfId="0" applyBorder="1" applyAlignment="1">
      <alignment horizontal="right"/>
    </xf>
    <xf numFmtId="0" fontId="8" fillId="0" borderId="4" xfId="0" applyFont="1" applyBorder="1" applyAlignment="1">
      <alignment horizontal="left"/>
    </xf>
    <xf numFmtId="0" fontId="4" fillId="0" borderId="4" xfId="0" applyFont="1" applyBorder="1" applyAlignment="1">
      <alignment horizontal="left"/>
    </xf>
    <xf numFmtId="0" fontId="0" fillId="0" borderId="4" xfId="0" applyBorder="1" applyAlignment="1">
      <alignment horizontal="left"/>
    </xf>
    <xf numFmtId="0" fontId="8" fillId="0" borderId="4" xfId="0" applyFont="1" applyBorder="1" applyAlignment="1">
      <alignment horizontal="left" vertical="top"/>
    </xf>
    <xf numFmtId="0" fontId="0" fillId="0" borderId="9" xfId="0" applyBorder="1" applyAlignment="1">
      <alignment horizontal="left"/>
    </xf>
    <xf numFmtId="0" fontId="0" fillId="0" borderId="19" xfId="0" applyBorder="1" applyAlignment="1">
      <alignment horizontal="left"/>
    </xf>
    <xf numFmtId="0" fontId="4" fillId="0" borderId="20" xfId="0" applyFont="1" applyBorder="1" applyAlignment="1">
      <alignment horizontal="left"/>
    </xf>
    <xf numFmtId="0" fontId="0" fillId="0" borderId="20" xfId="0" applyBorder="1" applyAlignment="1">
      <alignment horizontal="left"/>
    </xf>
    <xf numFmtId="0" fontId="4" fillId="0" borderId="6" xfId="0" applyFont="1"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18"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5" fillId="0" borderId="1" xfId="0" applyFont="1" applyBorder="1" applyAlignment="1">
      <alignment horizontal="left"/>
    </xf>
    <xf numFmtId="0" fontId="5" fillId="0" borderId="2" xfId="0" applyFont="1" applyBorder="1" applyAlignment="1">
      <alignment horizontal="left"/>
    </xf>
    <xf numFmtId="0" fontId="5" fillId="0" borderId="3" xfId="0" applyFont="1" applyBorder="1" applyAlignment="1">
      <alignment horizontal="left"/>
    </xf>
    <xf numFmtId="0" fontId="5" fillId="0" borderId="1" xfId="0" applyFont="1" applyBorder="1" applyAlignment="1">
      <alignment horizontal="right"/>
    </xf>
    <xf numFmtId="0" fontId="5" fillId="0" borderId="2" xfId="0" applyFont="1" applyBorder="1" applyAlignment="1">
      <alignment horizontal="right"/>
    </xf>
    <xf numFmtId="0" fontId="4" fillId="0" borderId="28" xfId="0" applyFont="1" applyBorder="1" applyAlignment="1">
      <alignment horizontal="left" wrapText="1"/>
    </xf>
    <xf numFmtId="0" fontId="0" fillId="0" borderId="29" xfId="0" applyBorder="1" applyAlignment="1">
      <alignment horizontal="left" wrapText="1"/>
    </xf>
    <xf numFmtId="0" fontId="0" fillId="0" borderId="30" xfId="0" applyBorder="1" applyAlignment="1">
      <alignment horizontal="left" wrapText="1"/>
    </xf>
    <xf numFmtId="0" fontId="1" fillId="0" borderId="21" xfId="0" applyFont="1" applyBorder="1" applyAlignment="1">
      <alignment horizontal="left" vertical="top" wrapText="1"/>
    </xf>
    <xf numFmtId="0" fontId="1" fillId="0" borderId="22" xfId="0" applyFont="1" applyBorder="1" applyAlignment="1">
      <alignment horizontal="left" vertical="top" wrapText="1"/>
    </xf>
    <xf numFmtId="0" fontId="1" fillId="0" borderId="23" xfId="0" applyFont="1" applyBorder="1" applyAlignment="1">
      <alignment horizontal="left" vertical="top" wrapText="1"/>
    </xf>
    <xf numFmtId="0" fontId="4" fillId="0" borderId="31" xfId="0" applyFont="1" applyBorder="1" applyAlignment="1">
      <alignment horizontal="left"/>
    </xf>
    <xf numFmtId="0" fontId="4" fillId="0" borderId="32" xfId="0" applyFont="1" applyBorder="1" applyAlignment="1">
      <alignment horizontal="left"/>
    </xf>
    <xf numFmtId="0" fontId="4" fillId="0" borderId="33" xfId="0" applyFont="1" applyBorder="1" applyAlignment="1">
      <alignment horizontal="left"/>
    </xf>
    <xf numFmtId="0" fontId="4" fillId="0" borderId="31" xfId="0" applyFont="1" applyBorder="1" applyAlignment="1">
      <alignment horizontal="left" wrapText="1"/>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cellXfs>
  <cellStyles count="4">
    <cellStyle name="Comma 2" xfId="2" xr:uid="{7C352568-D467-4874-ABC8-BF2EC2B727AA}"/>
    <cellStyle name="Currency 2" xfId="3" xr:uid="{931C83B8-AC5B-45F4-B491-8FD9591F85D7}"/>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DNVGL">
  <a:themeElements>
    <a:clrScheme name="DNV GL">
      <a:dk1>
        <a:srgbClr val="000000"/>
      </a:dk1>
      <a:lt1>
        <a:srgbClr val="FFFFFF"/>
      </a:lt1>
      <a:dk2>
        <a:srgbClr val="0F204B"/>
      </a:dk2>
      <a:lt2>
        <a:srgbClr val="C8C8C8"/>
      </a:lt2>
      <a:accent1>
        <a:srgbClr val="99D6F0"/>
      </a:accent1>
      <a:accent2>
        <a:srgbClr val="3F9C35"/>
      </a:accent2>
      <a:accent3>
        <a:srgbClr val="003591"/>
      </a:accent3>
      <a:accent4>
        <a:srgbClr val="0F204B"/>
      </a:accent4>
      <a:accent5>
        <a:srgbClr val="009FDA"/>
      </a:accent5>
      <a:accent6>
        <a:srgbClr val="FECB00"/>
      </a:accent6>
      <a:hlink>
        <a:srgbClr val="003591"/>
      </a:hlink>
      <a:folHlink>
        <a:srgbClr val="6E5091"/>
      </a:folHlink>
    </a:clrScheme>
    <a:fontScheme name="Verdana">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74E35-4038-46B9-B77A-5E533BBE94C5}">
  <sheetPr>
    <tabColor rgb="FF00B050"/>
  </sheetPr>
  <dimension ref="B2:V65"/>
  <sheetViews>
    <sheetView tabSelected="1" workbookViewId="0">
      <selection activeCell="T35" sqref="T35"/>
    </sheetView>
  </sheetViews>
  <sheetFormatPr baseColWidth="10" defaultRowHeight="13.2" x14ac:dyDescent="0.25"/>
  <cols>
    <col min="3" max="3" width="12.5546875" customWidth="1"/>
    <col min="9" max="9" width="7.88671875" customWidth="1"/>
    <col min="13" max="13" width="15.5546875" customWidth="1"/>
    <col min="14" max="16" width="13.21875" bestFit="1" customWidth="1"/>
    <col min="18" max="18" width="13.21875" customWidth="1"/>
  </cols>
  <sheetData>
    <row r="2" spans="2:16" x14ac:dyDescent="0.25">
      <c r="B2" s="5" t="s">
        <v>82</v>
      </c>
      <c r="C2" s="6"/>
    </row>
    <row r="3" spans="2:16" x14ac:dyDescent="0.25">
      <c r="B3" s="4"/>
      <c r="C3" s="4"/>
    </row>
    <row r="4" spans="2:16" x14ac:dyDescent="0.25">
      <c r="B4" s="7" t="s">
        <v>0</v>
      </c>
      <c r="C4" s="8" t="s">
        <v>1</v>
      </c>
    </row>
    <row r="5" spans="2:16" ht="13.8" thickBot="1" x14ac:dyDescent="0.3"/>
    <row r="6" spans="2:16" ht="13.8" thickBot="1" x14ac:dyDescent="0.3">
      <c r="B6" s="37" t="s">
        <v>30</v>
      </c>
      <c r="C6" s="38" t="s">
        <v>24</v>
      </c>
      <c r="D6" s="39"/>
      <c r="E6" s="38" t="s">
        <v>55</v>
      </c>
      <c r="F6" s="39"/>
      <c r="G6" s="39"/>
      <c r="H6" s="39"/>
      <c r="I6" s="39"/>
      <c r="J6" s="40"/>
      <c r="K6" s="39"/>
      <c r="L6" s="39"/>
      <c r="M6" s="39"/>
      <c r="N6" s="41"/>
      <c r="O6" s="18"/>
      <c r="P6" s="18"/>
    </row>
    <row r="7" spans="2:16" ht="13.8" thickBot="1" x14ac:dyDescent="0.3">
      <c r="B7" s="85" t="s">
        <v>2</v>
      </c>
      <c r="C7" s="103" t="s">
        <v>16</v>
      </c>
      <c r="D7" s="103"/>
      <c r="E7" s="103"/>
      <c r="F7" s="103"/>
      <c r="G7" s="103"/>
      <c r="H7" s="103"/>
      <c r="I7" s="103"/>
      <c r="J7" s="102" t="s">
        <v>43</v>
      </c>
      <c r="K7" s="102"/>
      <c r="L7" s="102"/>
      <c r="M7" s="102"/>
      <c r="N7" s="27"/>
      <c r="O7" s="25"/>
      <c r="P7" s="25"/>
    </row>
    <row r="8" spans="2:16" ht="54.6" customHeight="1" x14ac:dyDescent="0.25">
      <c r="B8" s="34"/>
      <c r="C8" s="108" t="s">
        <v>25</v>
      </c>
      <c r="D8" s="109"/>
      <c r="E8" s="109"/>
      <c r="F8" s="109"/>
      <c r="G8" s="109"/>
      <c r="H8" s="109"/>
      <c r="I8" s="110"/>
      <c r="J8" s="104" t="s">
        <v>17</v>
      </c>
      <c r="K8" s="104"/>
      <c r="L8" s="104"/>
      <c r="M8" s="104"/>
      <c r="N8" s="31"/>
      <c r="O8" s="25"/>
      <c r="P8" s="25"/>
    </row>
    <row r="9" spans="2:16" x14ac:dyDescent="0.25">
      <c r="B9" s="35"/>
      <c r="C9" s="111"/>
      <c r="D9" s="112"/>
      <c r="E9" s="112"/>
      <c r="F9" s="112"/>
      <c r="G9" s="112"/>
      <c r="H9" s="112"/>
      <c r="I9" s="113"/>
      <c r="J9" s="105" t="s">
        <v>18</v>
      </c>
      <c r="K9" s="105"/>
      <c r="L9" s="105"/>
      <c r="M9" s="105"/>
      <c r="N9" s="32"/>
      <c r="O9" s="24"/>
      <c r="P9" s="24"/>
    </row>
    <row r="10" spans="2:16" ht="13.8" thickBot="1" x14ac:dyDescent="0.3">
      <c r="B10" s="35"/>
      <c r="C10" s="114"/>
      <c r="D10" s="115"/>
      <c r="E10" s="115"/>
      <c r="F10" s="115"/>
      <c r="G10" s="115"/>
      <c r="H10" s="115"/>
      <c r="I10" s="116"/>
      <c r="J10" s="106" t="s">
        <v>46</v>
      </c>
      <c r="K10" s="107"/>
      <c r="L10" s="107"/>
      <c r="M10" s="107"/>
      <c r="N10" s="33"/>
      <c r="O10" s="24"/>
      <c r="P10" s="24"/>
    </row>
    <row r="11" spans="2:16" ht="13.8" thickBot="1" x14ac:dyDescent="0.3">
      <c r="B11" s="36"/>
      <c r="C11" s="97" t="s">
        <v>19</v>
      </c>
      <c r="D11" s="98"/>
      <c r="E11" s="98"/>
      <c r="F11" s="98"/>
      <c r="G11" s="98"/>
      <c r="H11" s="98"/>
      <c r="I11" s="99"/>
      <c r="J11" s="97">
        <v>50</v>
      </c>
      <c r="K11" s="98"/>
      <c r="L11" s="98"/>
      <c r="M11" s="29" t="s">
        <v>45</v>
      </c>
      <c r="N11" s="30"/>
    </row>
    <row r="12" spans="2:16" ht="13.8" thickBot="1" x14ac:dyDescent="0.3">
      <c r="B12" s="55"/>
      <c r="N12" s="19"/>
    </row>
    <row r="13" spans="2:16" ht="13.8" thickBot="1" x14ac:dyDescent="0.3">
      <c r="B13" s="85" t="s">
        <v>4</v>
      </c>
      <c r="C13" s="103" t="s">
        <v>20</v>
      </c>
      <c r="D13" s="103"/>
      <c r="E13" s="103"/>
      <c r="F13" s="103"/>
      <c r="G13" s="103"/>
      <c r="H13" s="103"/>
      <c r="I13" s="103"/>
      <c r="J13" s="102" t="s">
        <v>44</v>
      </c>
      <c r="K13" s="102"/>
      <c r="L13" s="102"/>
      <c r="M13" s="102"/>
      <c r="N13" s="27"/>
      <c r="O13" s="25"/>
      <c r="P13" s="25"/>
    </row>
    <row r="14" spans="2:16" ht="65.400000000000006" customHeight="1" x14ac:dyDescent="0.25">
      <c r="B14" s="34"/>
      <c r="C14" s="108" t="s">
        <v>59</v>
      </c>
      <c r="D14" s="109"/>
      <c r="E14" s="109"/>
      <c r="F14" s="109"/>
      <c r="G14" s="109"/>
      <c r="H14" s="109"/>
      <c r="I14" s="110"/>
      <c r="J14" s="104" t="s">
        <v>17</v>
      </c>
      <c r="K14" s="104"/>
      <c r="L14" s="104"/>
      <c r="M14" s="104"/>
      <c r="N14" s="31"/>
      <c r="O14" s="25"/>
      <c r="P14" s="25"/>
    </row>
    <row r="15" spans="2:16" x14ac:dyDescent="0.25">
      <c r="B15" s="35"/>
      <c r="C15" s="111"/>
      <c r="D15" s="112"/>
      <c r="E15" s="112"/>
      <c r="F15" s="112"/>
      <c r="G15" s="112"/>
      <c r="H15" s="112"/>
      <c r="I15" s="113"/>
      <c r="J15" s="105" t="s">
        <v>18</v>
      </c>
      <c r="K15" s="105"/>
      <c r="L15" s="105"/>
      <c r="M15" s="105"/>
      <c r="N15" s="32"/>
      <c r="O15" s="24"/>
      <c r="P15" s="24"/>
    </row>
    <row r="16" spans="2:16" ht="13.8" thickBot="1" x14ac:dyDescent="0.3">
      <c r="B16" s="35"/>
      <c r="C16" s="114"/>
      <c r="D16" s="115"/>
      <c r="E16" s="115"/>
      <c r="F16" s="115"/>
      <c r="G16" s="115"/>
      <c r="H16" s="115"/>
      <c r="I16" s="116"/>
      <c r="J16" s="107" t="s">
        <v>62</v>
      </c>
      <c r="K16" s="107"/>
      <c r="L16" s="107"/>
      <c r="M16" s="107"/>
      <c r="N16" s="33"/>
      <c r="O16" s="24"/>
      <c r="P16" s="24"/>
    </row>
    <row r="17" spans="2:14" ht="13.8" thickBot="1" x14ac:dyDescent="0.3">
      <c r="B17" s="36"/>
      <c r="C17" s="97" t="s">
        <v>19</v>
      </c>
      <c r="D17" s="98"/>
      <c r="E17" s="98"/>
      <c r="F17" s="98"/>
      <c r="G17" s="98"/>
      <c r="H17" s="98"/>
      <c r="I17" s="99"/>
      <c r="J17" s="97">
        <v>10</v>
      </c>
      <c r="K17" s="98"/>
      <c r="L17" s="98"/>
      <c r="M17" s="29" t="s">
        <v>45</v>
      </c>
      <c r="N17" s="30"/>
    </row>
    <row r="18" spans="2:14" ht="13.8" thickBot="1" x14ac:dyDescent="0.3">
      <c r="B18" s="20"/>
      <c r="C18" s="28"/>
      <c r="D18" s="28"/>
      <c r="E18" s="28"/>
      <c r="F18" s="28"/>
      <c r="G18" s="28"/>
      <c r="H18" s="28"/>
      <c r="I18" s="28"/>
      <c r="J18" s="28"/>
      <c r="K18" s="28"/>
      <c r="L18" s="28"/>
      <c r="M18" s="66"/>
      <c r="N18" s="81"/>
    </row>
    <row r="19" spans="2:14" ht="13.8" thickBot="1" x14ac:dyDescent="0.3">
      <c r="B19" s="85" t="s">
        <v>5</v>
      </c>
      <c r="C19" s="103" t="s">
        <v>58</v>
      </c>
      <c r="D19" s="103"/>
      <c r="E19" s="103"/>
      <c r="F19" s="103"/>
      <c r="G19" s="103"/>
      <c r="H19" s="103"/>
      <c r="I19" s="103"/>
      <c r="J19" s="102" t="s">
        <v>63</v>
      </c>
      <c r="K19" s="102"/>
      <c r="L19" s="102"/>
      <c r="M19" s="102"/>
      <c r="N19" s="82"/>
    </row>
    <row r="20" spans="2:14" ht="39" customHeight="1" x14ac:dyDescent="0.25">
      <c r="B20" s="34"/>
      <c r="C20" s="108" t="s">
        <v>60</v>
      </c>
      <c r="D20" s="109"/>
      <c r="E20" s="109"/>
      <c r="F20" s="109"/>
      <c r="G20" s="109"/>
      <c r="H20" s="109"/>
      <c r="I20" s="110"/>
      <c r="J20" s="104" t="s">
        <v>64</v>
      </c>
      <c r="K20" s="104"/>
      <c r="L20" s="104"/>
      <c r="M20" s="104"/>
      <c r="N20" s="31"/>
    </row>
    <row r="21" spans="2:14" x14ac:dyDescent="0.25">
      <c r="B21" s="35"/>
      <c r="C21" s="111"/>
      <c r="D21" s="112"/>
      <c r="E21" s="112"/>
      <c r="F21" s="112"/>
      <c r="G21" s="112"/>
      <c r="H21" s="112"/>
      <c r="I21" s="113"/>
      <c r="J21" s="105" t="s">
        <v>65</v>
      </c>
      <c r="K21" s="105"/>
      <c r="L21" s="105"/>
      <c r="M21" s="105"/>
      <c r="N21" s="32"/>
    </row>
    <row r="22" spans="2:14" ht="13.8" thickBot="1" x14ac:dyDescent="0.3">
      <c r="B22" s="35"/>
      <c r="C22" s="114"/>
      <c r="D22" s="115"/>
      <c r="E22" s="115"/>
      <c r="F22" s="115"/>
      <c r="G22" s="115"/>
      <c r="H22" s="115"/>
      <c r="I22" s="116"/>
      <c r="J22" s="107" t="s">
        <v>61</v>
      </c>
      <c r="K22" s="107"/>
      <c r="L22" s="107"/>
      <c r="M22" s="107"/>
      <c r="N22" s="33"/>
    </row>
    <row r="23" spans="2:14" ht="13.8" thickBot="1" x14ac:dyDescent="0.3">
      <c r="B23" s="36"/>
      <c r="C23" s="97" t="s">
        <v>19</v>
      </c>
      <c r="D23" s="98"/>
      <c r="E23" s="98"/>
      <c r="F23" s="98"/>
      <c r="G23" s="98"/>
      <c r="H23" s="98"/>
      <c r="I23" s="99"/>
      <c r="J23" s="97">
        <v>15</v>
      </c>
      <c r="K23" s="98"/>
      <c r="L23" s="98"/>
      <c r="M23" s="29" t="s">
        <v>45</v>
      </c>
      <c r="N23" s="30"/>
    </row>
    <row r="24" spans="2:14" ht="13.8" thickBot="1" x14ac:dyDescent="0.3">
      <c r="B24" s="42"/>
      <c r="C24" s="39"/>
      <c r="D24" s="39"/>
      <c r="E24" s="39"/>
      <c r="F24" s="39"/>
      <c r="G24" s="39"/>
      <c r="H24" s="39"/>
      <c r="I24" s="39"/>
      <c r="J24" s="39"/>
      <c r="K24" s="39"/>
      <c r="L24" s="39"/>
      <c r="M24" s="39"/>
      <c r="N24" s="43"/>
    </row>
    <row r="25" spans="2:14" ht="13.8" thickBot="1" x14ac:dyDescent="0.3">
      <c r="B25" s="50" t="s">
        <v>30</v>
      </c>
      <c r="C25" s="117" t="s">
        <v>24</v>
      </c>
      <c r="D25" s="118"/>
      <c r="E25" s="118"/>
      <c r="F25" s="118"/>
      <c r="G25" s="118"/>
      <c r="H25" s="118"/>
      <c r="I25" s="119" t="s">
        <v>19</v>
      </c>
      <c r="J25" s="120">
        <v>75</v>
      </c>
      <c r="K25" s="121"/>
      <c r="L25" s="121"/>
      <c r="M25" s="51" t="s">
        <v>45</v>
      </c>
      <c r="N25" s="52">
        <f>N17+N11</f>
        <v>0</v>
      </c>
    </row>
    <row r="26" spans="2:14" x14ac:dyDescent="0.25">
      <c r="B26" s="73"/>
      <c r="C26" s="74"/>
      <c r="D26" s="74"/>
      <c r="E26" s="74"/>
      <c r="F26" s="74"/>
      <c r="G26" s="74"/>
      <c r="H26" s="74"/>
      <c r="I26" s="74"/>
      <c r="J26" s="75"/>
      <c r="K26" s="75"/>
      <c r="L26" s="75"/>
      <c r="M26" s="76"/>
      <c r="N26" s="77"/>
    </row>
    <row r="27" spans="2:14" ht="13.2" customHeight="1" thickBot="1" x14ac:dyDescent="0.3"/>
    <row r="28" spans="2:14" ht="13.8" thickBot="1" x14ac:dyDescent="0.3">
      <c r="B28" s="37" t="s">
        <v>31</v>
      </c>
      <c r="C28" s="38" t="s">
        <v>32</v>
      </c>
      <c r="D28" s="39"/>
      <c r="E28" s="38" t="s">
        <v>33</v>
      </c>
      <c r="F28" s="39"/>
      <c r="G28" s="39"/>
      <c r="H28" s="39"/>
      <c r="I28" s="39"/>
      <c r="J28" s="40"/>
      <c r="K28" s="39"/>
      <c r="L28" s="39"/>
      <c r="M28" s="39"/>
      <c r="N28" s="41"/>
    </row>
    <row r="29" spans="2:14" ht="13.8" thickBot="1" x14ac:dyDescent="0.3">
      <c r="B29" s="85" t="s">
        <v>6</v>
      </c>
      <c r="C29" s="103" t="s">
        <v>26</v>
      </c>
      <c r="D29" s="103"/>
      <c r="E29" s="103"/>
      <c r="F29" s="103"/>
      <c r="G29" s="103"/>
      <c r="H29" s="103"/>
      <c r="I29" s="103"/>
      <c r="J29" s="101" t="s">
        <v>49</v>
      </c>
      <c r="K29" s="102"/>
      <c r="L29" s="102"/>
      <c r="M29" s="102"/>
      <c r="N29" s="44"/>
    </row>
    <row r="30" spans="2:14" ht="73.8" customHeight="1" x14ac:dyDescent="0.25">
      <c r="B30" s="54"/>
      <c r="C30" s="108" t="s">
        <v>83</v>
      </c>
      <c r="D30" s="109"/>
      <c r="E30" s="109"/>
      <c r="F30" s="109"/>
      <c r="G30" s="109"/>
      <c r="H30" s="109"/>
      <c r="I30" s="110"/>
      <c r="J30" s="104" t="s">
        <v>28</v>
      </c>
      <c r="K30" s="104"/>
      <c r="L30" s="104"/>
      <c r="M30" s="104"/>
      <c r="N30" s="45"/>
    </row>
    <row r="31" spans="2:14" ht="13.8" thickBot="1" x14ac:dyDescent="0.3">
      <c r="B31" s="54"/>
      <c r="C31" s="114"/>
      <c r="D31" s="115"/>
      <c r="E31" s="115"/>
      <c r="F31" s="115"/>
      <c r="G31" s="115"/>
      <c r="H31" s="115"/>
      <c r="I31" s="116"/>
      <c r="J31" s="105" t="s">
        <v>29</v>
      </c>
      <c r="K31" s="105"/>
      <c r="L31" s="105"/>
      <c r="M31" s="105"/>
      <c r="N31" s="46"/>
    </row>
    <row r="32" spans="2:14" ht="13.8" thickBot="1" x14ac:dyDescent="0.3">
      <c r="B32" s="36"/>
      <c r="C32" s="97" t="s">
        <v>19</v>
      </c>
      <c r="D32" s="98"/>
      <c r="E32" s="98"/>
      <c r="F32" s="98"/>
      <c r="G32" s="98"/>
      <c r="H32" s="98"/>
      <c r="I32" s="99"/>
      <c r="J32" s="97">
        <v>2</v>
      </c>
      <c r="K32" s="98"/>
      <c r="L32" s="98"/>
      <c r="M32" s="29" t="s">
        <v>45</v>
      </c>
      <c r="N32" s="30"/>
    </row>
    <row r="33" spans="2:22" ht="13.8" thickBot="1" x14ac:dyDescent="0.3">
      <c r="B33" s="55"/>
      <c r="N33" s="19"/>
    </row>
    <row r="34" spans="2:22" ht="13.8" thickBot="1" x14ac:dyDescent="0.3">
      <c r="B34" s="85" t="s">
        <v>7</v>
      </c>
      <c r="C34" s="103" t="s">
        <v>27</v>
      </c>
      <c r="D34" s="103"/>
      <c r="E34" s="103"/>
      <c r="F34" s="103"/>
      <c r="G34" s="103"/>
      <c r="H34" s="103"/>
      <c r="I34" s="103"/>
      <c r="J34" s="101" t="s">
        <v>71</v>
      </c>
      <c r="K34" s="102"/>
      <c r="L34" s="102"/>
      <c r="M34" s="102"/>
      <c r="N34" s="47"/>
    </row>
    <row r="35" spans="2:22" ht="272.39999999999998" customHeight="1" x14ac:dyDescent="0.25">
      <c r="B35" s="55"/>
      <c r="C35" s="90" t="s">
        <v>70</v>
      </c>
      <c r="D35" s="91"/>
      <c r="E35" s="91"/>
      <c r="F35" s="91"/>
      <c r="G35" s="91"/>
      <c r="H35" s="91"/>
      <c r="I35" s="92"/>
      <c r="J35" s="122" t="s">
        <v>72</v>
      </c>
      <c r="K35" s="123"/>
      <c r="L35" s="123"/>
      <c r="M35" s="124"/>
      <c r="N35" s="84"/>
    </row>
    <row r="36" spans="2:22" x14ac:dyDescent="0.25">
      <c r="B36" s="54"/>
      <c r="C36" s="93"/>
      <c r="D36" s="94"/>
      <c r="E36" s="94"/>
      <c r="F36" s="94"/>
      <c r="G36" s="94"/>
      <c r="H36" s="94"/>
      <c r="I36" s="95"/>
      <c r="J36" s="128" t="s">
        <v>73</v>
      </c>
      <c r="K36" s="129"/>
      <c r="L36" s="129"/>
      <c r="M36" s="130"/>
      <c r="N36" s="84"/>
    </row>
    <row r="37" spans="2:22" ht="27.6" customHeight="1" x14ac:dyDescent="0.25">
      <c r="B37" s="54"/>
      <c r="C37" s="93"/>
      <c r="D37" s="94"/>
      <c r="E37" s="94"/>
      <c r="F37" s="94"/>
      <c r="G37" s="94"/>
      <c r="H37" s="94"/>
      <c r="I37" s="95"/>
      <c r="J37" s="131" t="s">
        <v>74</v>
      </c>
      <c r="K37" s="88"/>
      <c r="L37" s="88"/>
      <c r="M37" s="89"/>
      <c r="N37" s="84"/>
    </row>
    <row r="38" spans="2:22" ht="31.2" customHeight="1" x14ac:dyDescent="0.25">
      <c r="B38" s="54"/>
      <c r="C38" s="93"/>
      <c r="D38" s="94"/>
      <c r="E38" s="94"/>
      <c r="F38" s="94"/>
      <c r="G38" s="94"/>
      <c r="H38" s="94"/>
      <c r="I38" s="95"/>
      <c r="J38" s="131" t="s">
        <v>75</v>
      </c>
      <c r="K38" s="88"/>
      <c r="L38" s="88"/>
      <c r="M38" s="89"/>
      <c r="N38" s="84"/>
    </row>
    <row r="39" spans="2:22" ht="47.4" customHeight="1" thickBot="1" x14ac:dyDescent="0.3">
      <c r="B39" s="54"/>
      <c r="C39" s="125"/>
      <c r="D39" s="126"/>
      <c r="E39" s="126"/>
      <c r="F39" s="126"/>
      <c r="G39" s="126"/>
      <c r="H39" s="126"/>
      <c r="I39" s="127"/>
      <c r="J39" s="128" t="s">
        <v>76</v>
      </c>
      <c r="K39" s="129"/>
      <c r="L39" s="129"/>
      <c r="M39" s="130"/>
      <c r="N39" s="84"/>
    </row>
    <row r="40" spans="2:22" ht="13.8" thickBot="1" x14ac:dyDescent="0.3">
      <c r="B40" s="36"/>
      <c r="C40" s="97" t="s">
        <v>19</v>
      </c>
      <c r="D40" s="98"/>
      <c r="E40" s="98"/>
      <c r="F40" s="98"/>
      <c r="G40" s="98"/>
      <c r="H40" s="98"/>
      <c r="I40" s="99"/>
      <c r="J40" s="97">
        <v>8</v>
      </c>
      <c r="K40" s="98"/>
      <c r="L40" s="98"/>
      <c r="M40" s="29" t="s">
        <v>45</v>
      </c>
      <c r="N40" s="65">
        <f>SUM(IF(N34="j",4,0),IF(N35="j",1,0),IF(N36="j",1,0),IF(N37="j",1,0),IF(N38="j",1,0),IF(N39="j",8,0))</f>
        <v>0</v>
      </c>
    </row>
    <row r="41" spans="2:22" ht="13.8" thickBot="1" x14ac:dyDescent="0.3">
      <c r="B41" s="55"/>
      <c r="C41" s="48"/>
      <c r="D41" s="48"/>
      <c r="E41" s="48"/>
      <c r="F41" s="48"/>
      <c r="G41" s="48"/>
      <c r="H41" s="48"/>
      <c r="I41" s="48"/>
      <c r="J41" s="48"/>
      <c r="K41" s="48"/>
      <c r="L41" s="48"/>
      <c r="M41" s="49"/>
      <c r="N41" s="56"/>
    </row>
    <row r="42" spans="2:22" ht="13.8" thickBot="1" x14ac:dyDescent="0.3">
      <c r="B42" s="53" t="s">
        <v>31</v>
      </c>
      <c r="C42" s="117" t="s">
        <v>32</v>
      </c>
      <c r="D42" s="118"/>
      <c r="E42" s="118"/>
      <c r="F42" s="118"/>
      <c r="G42" s="118"/>
      <c r="H42" s="118"/>
      <c r="I42" s="119" t="s">
        <v>19</v>
      </c>
      <c r="J42" s="120">
        <v>10</v>
      </c>
      <c r="K42" s="121"/>
      <c r="L42" s="121"/>
      <c r="M42" s="51" t="s">
        <v>45</v>
      </c>
      <c r="N42" s="52">
        <f>N40+N32</f>
        <v>0</v>
      </c>
    </row>
    <row r="43" spans="2:22" x14ac:dyDescent="0.25">
      <c r="B43" s="73"/>
      <c r="C43" s="74"/>
      <c r="D43" s="74"/>
      <c r="E43" s="74"/>
      <c r="F43" s="74"/>
      <c r="G43" s="74"/>
      <c r="H43" s="74"/>
      <c r="I43" s="74"/>
      <c r="J43" s="75"/>
      <c r="K43" s="75"/>
      <c r="L43" s="75"/>
      <c r="M43" s="76"/>
      <c r="N43" s="77"/>
    </row>
    <row r="44" spans="2:22" ht="13.8" thickBot="1" x14ac:dyDescent="0.3"/>
    <row r="45" spans="2:22" ht="13.8" thickBot="1" x14ac:dyDescent="0.3">
      <c r="B45" s="37" t="s">
        <v>35</v>
      </c>
      <c r="C45" s="38" t="s">
        <v>34</v>
      </c>
      <c r="D45" s="39"/>
      <c r="E45" s="38" t="s">
        <v>66</v>
      </c>
      <c r="F45" s="39"/>
      <c r="G45" s="39"/>
      <c r="H45" s="39"/>
      <c r="I45" s="39"/>
      <c r="J45" s="40"/>
      <c r="K45" s="39"/>
      <c r="L45" s="39"/>
      <c r="M45" s="39"/>
      <c r="N45" s="41"/>
    </row>
    <row r="46" spans="2:22" ht="13.8" thickBot="1" x14ac:dyDescent="0.3">
      <c r="B46" s="85" t="s">
        <v>15</v>
      </c>
      <c r="C46" s="86" t="s">
        <v>42</v>
      </c>
      <c r="D46" s="87"/>
      <c r="E46" s="87"/>
      <c r="F46" s="87"/>
      <c r="G46" s="87"/>
      <c r="H46" s="87"/>
      <c r="I46" s="87"/>
      <c r="J46" s="96"/>
      <c r="K46" s="96"/>
      <c r="L46" s="96"/>
      <c r="M46" s="96"/>
      <c r="N46" s="57"/>
    </row>
    <row r="47" spans="2:22" ht="57" customHeight="1" x14ac:dyDescent="0.25">
      <c r="B47" s="58"/>
      <c r="C47" s="90" t="s">
        <v>77</v>
      </c>
      <c r="D47" s="91"/>
      <c r="E47" s="91"/>
      <c r="F47" s="91"/>
      <c r="G47" s="91"/>
      <c r="H47" s="91"/>
      <c r="I47" s="92"/>
      <c r="J47" s="88" t="s">
        <v>36</v>
      </c>
      <c r="K47" s="88"/>
      <c r="L47" s="88"/>
      <c r="M47" s="89"/>
      <c r="N47" s="60"/>
      <c r="R47" s="23"/>
      <c r="S47" s="23"/>
      <c r="T47" s="23"/>
      <c r="U47" s="23"/>
      <c r="V47" s="23"/>
    </row>
    <row r="48" spans="2:22" ht="30.6" customHeight="1" x14ac:dyDescent="0.25">
      <c r="B48" s="59"/>
      <c r="C48" s="93"/>
      <c r="D48" s="94"/>
      <c r="E48" s="94"/>
      <c r="F48" s="94"/>
      <c r="G48" s="94"/>
      <c r="H48" s="94"/>
      <c r="I48" s="95"/>
      <c r="J48" s="88" t="s">
        <v>78</v>
      </c>
      <c r="K48" s="88"/>
      <c r="L48" s="88"/>
      <c r="M48" s="89"/>
      <c r="N48" s="61"/>
      <c r="R48" s="23"/>
      <c r="S48" s="23"/>
      <c r="T48" s="23"/>
      <c r="U48" s="23"/>
      <c r="V48" s="23"/>
    </row>
    <row r="49" spans="2:22" ht="19.8" customHeight="1" thickBot="1" x14ac:dyDescent="0.3">
      <c r="B49" s="35"/>
      <c r="C49" s="93"/>
      <c r="D49" s="94"/>
      <c r="E49" s="94"/>
      <c r="F49" s="94"/>
      <c r="G49" s="94"/>
      <c r="H49" s="94"/>
      <c r="I49" s="95"/>
      <c r="J49" s="88" t="s">
        <v>37</v>
      </c>
      <c r="K49" s="88"/>
      <c r="L49" s="88"/>
      <c r="M49" s="89"/>
      <c r="N49" s="62"/>
      <c r="R49" s="23"/>
      <c r="S49" s="1"/>
      <c r="T49" s="1"/>
      <c r="U49" s="1"/>
      <c r="V49" s="1"/>
    </row>
    <row r="50" spans="2:22" ht="33.6" customHeight="1" thickBot="1" x14ac:dyDescent="0.3">
      <c r="B50" s="35"/>
      <c r="C50" s="9" t="s">
        <v>8</v>
      </c>
      <c r="D50" s="2" t="s">
        <v>52</v>
      </c>
      <c r="E50" s="2" t="s">
        <v>9</v>
      </c>
      <c r="F50" s="2" t="s">
        <v>51</v>
      </c>
      <c r="G50" s="13" t="s">
        <v>10</v>
      </c>
      <c r="I50" s="19"/>
      <c r="J50" s="88" t="s">
        <v>79</v>
      </c>
      <c r="K50" s="88"/>
      <c r="L50" s="88"/>
      <c r="M50" s="89"/>
      <c r="N50" s="61"/>
    </row>
    <row r="51" spans="2:22" ht="23.4" thickBot="1" x14ac:dyDescent="0.3">
      <c r="B51" s="35"/>
      <c r="C51" s="11" t="s">
        <v>3</v>
      </c>
      <c r="D51" s="15">
        <v>1</v>
      </c>
      <c r="E51" s="16">
        <v>3</v>
      </c>
      <c r="F51" s="16">
        <v>5</v>
      </c>
      <c r="G51" s="17">
        <v>10</v>
      </c>
      <c r="I51" s="19"/>
      <c r="J51" s="88" t="s">
        <v>38</v>
      </c>
      <c r="K51" s="88"/>
      <c r="L51" s="88"/>
      <c r="M51" s="89"/>
      <c r="N51" s="63"/>
    </row>
    <row r="52" spans="2:22" ht="34.799999999999997" thickBot="1" x14ac:dyDescent="0.3">
      <c r="B52" s="35"/>
      <c r="C52" s="10" t="s">
        <v>80</v>
      </c>
      <c r="D52" s="14" t="s">
        <v>11</v>
      </c>
      <c r="E52" s="3" t="s">
        <v>12</v>
      </c>
      <c r="F52" s="3" t="s">
        <v>13</v>
      </c>
      <c r="G52" s="12" t="s">
        <v>14</v>
      </c>
      <c r="I52" s="19"/>
      <c r="J52" s="88" t="s">
        <v>39</v>
      </c>
      <c r="K52" s="88"/>
      <c r="L52" s="88"/>
      <c r="M52" s="89"/>
      <c r="N52" s="64"/>
    </row>
    <row r="53" spans="2:22" ht="23.4" thickBot="1" x14ac:dyDescent="0.3">
      <c r="B53" s="36"/>
      <c r="C53" s="11" t="s">
        <v>3</v>
      </c>
      <c r="D53" s="15">
        <v>1</v>
      </c>
      <c r="E53" s="16">
        <v>3</v>
      </c>
      <c r="F53" s="16">
        <v>5</v>
      </c>
      <c r="G53" s="17">
        <v>10</v>
      </c>
      <c r="H53" s="21"/>
      <c r="I53" s="22"/>
      <c r="N53" s="19"/>
    </row>
    <row r="54" spans="2:22" ht="13.8" thickBot="1" x14ac:dyDescent="0.3">
      <c r="B54" s="36"/>
      <c r="C54" s="97" t="s">
        <v>19</v>
      </c>
      <c r="D54" s="98"/>
      <c r="E54" s="98"/>
      <c r="F54" s="98"/>
      <c r="G54" s="98"/>
      <c r="H54" s="98"/>
      <c r="I54" s="99"/>
      <c r="J54" s="97">
        <v>10</v>
      </c>
      <c r="K54" s="98"/>
      <c r="L54" s="98"/>
      <c r="M54" s="29" t="s">
        <v>45</v>
      </c>
      <c r="N54" s="65">
        <f>N52+N51</f>
        <v>0</v>
      </c>
    </row>
    <row r="55" spans="2:22" ht="13.8" thickBot="1" x14ac:dyDescent="0.3">
      <c r="B55" s="42"/>
      <c r="C55" s="28"/>
      <c r="D55" s="28"/>
      <c r="E55" s="28"/>
      <c r="F55" s="28"/>
      <c r="G55" s="28"/>
      <c r="H55" s="28"/>
      <c r="I55" s="28"/>
      <c r="J55" s="28"/>
      <c r="K55" s="28"/>
      <c r="L55" s="28"/>
      <c r="M55" s="66"/>
      <c r="N55" s="67"/>
    </row>
    <row r="56" spans="2:22" ht="22.8" customHeight="1" thickBot="1" x14ac:dyDescent="0.3">
      <c r="B56" s="85" t="s">
        <v>40</v>
      </c>
      <c r="C56" s="100" t="s">
        <v>41</v>
      </c>
      <c r="D56" s="100"/>
      <c r="E56" s="100"/>
      <c r="F56" s="100"/>
      <c r="G56" s="100"/>
      <c r="H56" s="100"/>
      <c r="I56" s="100"/>
      <c r="J56" s="101" t="s">
        <v>47</v>
      </c>
      <c r="K56" s="102"/>
      <c r="L56" s="102"/>
      <c r="M56" s="102"/>
      <c r="N56" s="47"/>
    </row>
    <row r="57" spans="2:22" ht="78" customHeight="1" x14ac:dyDescent="0.25">
      <c r="B57" s="68"/>
      <c r="C57" s="94" t="s">
        <v>81</v>
      </c>
      <c r="D57" s="94"/>
      <c r="E57" s="94"/>
      <c r="F57" s="94"/>
      <c r="G57" s="94"/>
      <c r="H57" s="94"/>
      <c r="I57" s="95"/>
      <c r="J57" s="88"/>
      <c r="K57" s="88"/>
      <c r="L57" s="88"/>
      <c r="M57" s="89"/>
      <c r="N57" s="70"/>
    </row>
    <row r="58" spans="2:22" x14ac:dyDescent="0.25">
      <c r="B58" s="69"/>
      <c r="C58" s="94"/>
      <c r="D58" s="94"/>
      <c r="E58" s="94"/>
      <c r="F58" s="94"/>
      <c r="G58" s="94"/>
      <c r="H58" s="94"/>
      <c r="I58" s="95"/>
      <c r="J58" s="88"/>
      <c r="K58" s="88"/>
      <c r="L58" s="88"/>
      <c r="M58" s="89"/>
      <c r="N58" s="71"/>
    </row>
    <row r="59" spans="2:22" x14ac:dyDescent="0.25">
      <c r="B59" s="35"/>
      <c r="C59" s="94"/>
      <c r="D59" s="94"/>
      <c r="E59" s="94"/>
      <c r="F59" s="94"/>
      <c r="G59" s="94"/>
      <c r="H59" s="94"/>
      <c r="I59" s="95"/>
      <c r="J59" s="88"/>
      <c r="K59" s="88"/>
      <c r="L59" s="88"/>
      <c r="M59" s="89"/>
      <c r="N59" s="71"/>
    </row>
    <row r="60" spans="2:22" ht="13.8" thickBot="1" x14ac:dyDescent="0.3">
      <c r="B60" s="36"/>
      <c r="C60" s="94"/>
      <c r="D60" s="94"/>
      <c r="E60" s="94"/>
      <c r="F60" s="94"/>
      <c r="G60" s="94"/>
      <c r="H60" s="94"/>
      <c r="I60" s="95"/>
      <c r="J60" s="88"/>
      <c r="K60" s="88"/>
      <c r="L60" s="88"/>
      <c r="M60" s="89"/>
      <c r="N60" s="72"/>
    </row>
    <row r="61" spans="2:22" ht="13.8" thickBot="1" x14ac:dyDescent="0.3">
      <c r="B61" s="36"/>
      <c r="C61" s="97" t="s">
        <v>19</v>
      </c>
      <c r="D61" s="98"/>
      <c r="E61" s="98"/>
      <c r="F61" s="98"/>
      <c r="G61" s="98"/>
      <c r="H61" s="98"/>
      <c r="I61" s="99"/>
      <c r="J61" s="97">
        <v>5</v>
      </c>
      <c r="K61" s="98"/>
      <c r="L61" s="98"/>
      <c r="M61" s="29" t="s">
        <v>45</v>
      </c>
      <c r="N61" s="65">
        <f>IF(N56="j",5,0)</f>
        <v>0</v>
      </c>
    </row>
    <row r="62" spans="2:22" ht="13.8" thickBot="1" x14ac:dyDescent="0.3">
      <c r="B62" s="55"/>
      <c r="C62" s="48"/>
      <c r="D62" s="48"/>
      <c r="E62" s="48"/>
      <c r="F62" s="48"/>
      <c r="G62" s="48"/>
      <c r="H62" s="48"/>
      <c r="I62" s="48"/>
      <c r="J62" s="48"/>
      <c r="K62" s="48"/>
      <c r="L62" s="48"/>
      <c r="M62" s="49"/>
      <c r="N62" s="56"/>
    </row>
    <row r="63" spans="2:22" ht="13.8" thickBot="1" x14ac:dyDescent="0.3">
      <c r="B63" s="53" t="s">
        <v>35</v>
      </c>
      <c r="C63" s="117" t="s">
        <v>48</v>
      </c>
      <c r="D63" s="118"/>
      <c r="E63" s="118"/>
      <c r="F63" s="118"/>
      <c r="G63" s="118"/>
      <c r="H63" s="118"/>
      <c r="I63" s="119" t="s">
        <v>19</v>
      </c>
      <c r="J63" s="120">
        <v>15</v>
      </c>
      <c r="K63" s="121"/>
      <c r="L63" s="121"/>
      <c r="M63" s="51" t="s">
        <v>45</v>
      </c>
      <c r="N63" s="52">
        <f>N61+N53</f>
        <v>0</v>
      </c>
    </row>
    <row r="64" spans="2:22" ht="13.8" thickBot="1" x14ac:dyDescent="0.3"/>
    <row r="65" spans="2:18" ht="13.8" thickBot="1" x14ac:dyDescent="0.3">
      <c r="B65" s="132" t="s">
        <v>50</v>
      </c>
      <c r="C65" s="133"/>
      <c r="D65" s="133"/>
      <c r="E65" s="133"/>
      <c r="F65" s="133"/>
      <c r="G65" s="133"/>
      <c r="H65" s="133"/>
      <c r="I65" s="134"/>
      <c r="J65" s="120">
        <v>100</v>
      </c>
      <c r="K65" s="121"/>
      <c r="L65" s="121"/>
      <c r="M65" s="51" t="s">
        <v>45</v>
      </c>
      <c r="N65" s="52">
        <f>N63+N42+N25</f>
        <v>0</v>
      </c>
      <c r="O65" s="83"/>
      <c r="P65" s="77"/>
      <c r="Q65" s="77"/>
      <c r="R65" s="77"/>
    </row>
  </sheetData>
  <mergeCells count="70">
    <mergeCell ref="B65:I65"/>
    <mergeCell ref="J65:L65"/>
    <mergeCell ref="C63:I63"/>
    <mergeCell ref="J63:L63"/>
    <mergeCell ref="J58:M58"/>
    <mergeCell ref="J59:M59"/>
    <mergeCell ref="J60:M60"/>
    <mergeCell ref="C61:I61"/>
    <mergeCell ref="J61:L61"/>
    <mergeCell ref="C60:I60"/>
    <mergeCell ref="C57:I59"/>
    <mergeCell ref="J57:M57"/>
    <mergeCell ref="J34:M34"/>
    <mergeCell ref="J35:M35"/>
    <mergeCell ref="C40:I40"/>
    <mergeCell ref="J40:L40"/>
    <mergeCell ref="C42:I42"/>
    <mergeCell ref="J42:L42"/>
    <mergeCell ref="C35:I39"/>
    <mergeCell ref="C34:I34"/>
    <mergeCell ref="J36:M36"/>
    <mergeCell ref="J37:M37"/>
    <mergeCell ref="J38:M38"/>
    <mergeCell ref="J39:M39"/>
    <mergeCell ref="C32:I32"/>
    <mergeCell ref="J32:L32"/>
    <mergeCell ref="J30:M30"/>
    <mergeCell ref="J31:M31"/>
    <mergeCell ref="C30:I31"/>
    <mergeCell ref="C17:I17"/>
    <mergeCell ref="J17:L17"/>
    <mergeCell ref="C25:I25"/>
    <mergeCell ref="J25:L25"/>
    <mergeCell ref="J29:M29"/>
    <mergeCell ref="C29:I29"/>
    <mergeCell ref="C19:I19"/>
    <mergeCell ref="J19:M19"/>
    <mergeCell ref="C20:I22"/>
    <mergeCell ref="J20:M20"/>
    <mergeCell ref="J21:M21"/>
    <mergeCell ref="J22:M22"/>
    <mergeCell ref="C23:I23"/>
    <mergeCell ref="J23:L23"/>
    <mergeCell ref="J11:L11"/>
    <mergeCell ref="C13:I13"/>
    <mergeCell ref="J13:M13"/>
    <mergeCell ref="J14:M14"/>
    <mergeCell ref="J7:M7"/>
    <mergeCell ref="C7:I7"/>
    <mergeCell ref="J8:M8"/>
    <mergeCell ref="J9:M9"/>
    <mergeCell ref="J10:M10"/>
    <mergeCell ref="C8:I10"/>
    <mergeCell ref="C14:I16"/>
    <mergeCell ref="C11:I11"/>
    <mergeCell ref="J15:M15"/>
    <mergeCell ref="J16:M16"/>
    <mergeCell ref="J51:M51"/>
    <mergeCell ref="J52:M52"/>
    <mergeCell ref="C54:I54"/>
    <mergeCell ref="J54:L54"/>
    <mergeCell ref="C56:I56"/>
    <mergeCell ref="J56:M56"/>
    <mergeCell ref="C46:I46"/>
    <mergeCell ref="J47:M47"/>
    <mergeCell ref="J48:M48"/>
    <mergeCell ref="J49:M49"/>
    <mergeCell ref="J50:M50"/>
    <mergeCell ref="C47:I49"/>
    <mergeCell ref="J46:M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EDCC2-22F0-4332-841E-148C167A9062}">
  <sheetPr>
    <tabColor theme="5"/>
  </sheetPr>
  <dimension ref="A2:T65"/>
  <sheetViews>
    <sheetView workbookViewId="0">
      <selection activeCell="A3" sqref="A3"/>
    </sheetView>
  </sheetViews>
  <sheetFormatPr baseColWidth="10" defaultRowHeight="13.2" x14ac:dyDescent="0.25"/>
  <cols>
    <col min="13" max="15" width="13.21875" bestFit="1" customWidth="1"/>
  </cols>
  <sheetData>
    <row r="2" spans="1:20" x14ac:dyDescent="0.25">
      <c r="A2" s="5" t="s">
        <v>82</v>
      </c>
      <c r="B2" s="6"/>
    </row>
    <row r="3" spans="1:20" x14ac:dyDescent="0.25">
      <c r="A3" s="4"/>
      <c r="B3" s="4"/>
    </row>
    <row r="4" spans="1:20" ht="13.8" thickBot="1" x14ac:dyDescent="0.3">
      <c r="A4" s="7" t="s">
        <v>0</v>
      </c>
      <c r="B4" s="8" t="s">
        <v>1</v>
      </c>
    </row>
    <row r="5" spans="1:20" ht="13.8" thickBot="1" x14ac:dyDescent="0.3">
      <c r="M5" s="80" t="s">
        <v>21</v>
      </c>
      <c r="N5" s="80" t="s">
        <v>22</v>
      </c>
      <c r="O5" s="80" t="s">
        <v>23</v>
      </c>
      <c r="P5" s="80" t="s">
        <v>53</v>
      </c>
      <c r="Q5" s="80" t="s">
        <v>54</v>
      </c>
    </row>
    <row r="6" spans="1:20" ht="13.8" thickBot="1" x14ac:dyDescent="0.3">
      <c r="A6" s="37" t="s">
        <v>30</v>
      </c>
      <c r="B6" s="38" t="s">
        <v>24</v>
      </c>
      <c r="C6" s="39"/>
      <c r="D6" s="38" t="s">
        <v>55</v>
      </c>
      <c r="E6" s="39"/>
      <c r="F6" s="39"/>
      <c r="G6" s="39"/>
      <c r="H6" s="39"/>
      <c r="I6" s="40"/>
      <c r="J6" s="39"/>
      <c r="K6" s="39"/>
      <c r="L6" s="39"/>
      <c r="M6" s="40"/>
      <c r="N6" s="39"/>
      <c r="O6" s="39"/>
      <c r="Q6" s="43"/>
    </row>
    <row r="7" spans="1:20" ht="13.8" thickBot="1" x14ac:dyDescent="0.3">
      <c r="A7" s="26" t="s">
        <v>2</v>
      </c>
      <c r="B7" s="103" t="s">
        <v>16</v>
      </c>
      <c r="C7" s="103"/>
      <c r="D7" s="103"/>
      <c r="E7" s="103"/>
      <c r="F7" s="103"/>
      <c r="G7" s="103"/>
      <c r="H7" s="103"/>
      <c r="I7" s="102" t="s">
        <v>43</v>
      </c>
      <c r="J7" s="102"/>
      <c r="K7" s="102"/>
      <c r="L7" s="102"/>
      <c r="M7" s="27"/>
      <c r="N7" s="27"/>
      <c r="O7" s="27"/>
      <c r="P7" s="27"/>
      <c r="Q7" s="27"/>
    </row>
    <row r="8" spans="1:20" ht="48.6" customHeight="1" thickBot="1" x14ac:dyDescent="0.3">
      <c r="A8" s="34"/>
      <c r="B8" s="108" t="s">
        <v>25</v>
      </c>
      <c r="C8" s="109"/>
      <c r="D8" s="109"/>
      <c r="E8" s="109"/>
      <c r="F8" s="109"/>
      <c r="G8" s="109"/>
      <c r="H8" s="110"/>
      <c r="I8" s="104" t="s">
        <v>17</v>
      </c>
      <c r="J8" s="104"/>
      <c r="K8" s="104"/>
      <c r="L8" s="104"/>
      <c r="M8" s="31">
        <f>M7-MIN($M$7:$Q$7)</f>
        <v>0</v>
      </c>
      <c r="N8" s="31">
        <f t="shared" ref="N8:O8" si="0">N7-MIN($M$7:$O$7)</f>
        <v>0</v>
      </c>
      <c r="O8" s="31">
        <f t="shared" si="0"/>
        <v>0</v>
      </c>
      <c r="P8" s="31">
        <f t="shared" ref="P8:Q8" si="1">P7-MIN($M$7:$O$7)</f>
        <v>0</v>
      </c>
      <c r="Q8" s="31">
        <f t="shared" si="1"/>
        <v>0</v>
      </c>
    </row>
    <row r="9" spans="1:20" ht="13.8" hidden="1" thickBot="1" x14ac:dyDescent="0.3">
      <c r="A9" s="35"/>
      <c r="B9" s="111"/>
      <c r="C9" s="112"/>
      <c r="D9" s="112"/>
      <c r="E9" s="112"/>
      <c r="F9" s="112"/>
      <c r="G9" s="112"/>
      <c r="H9" s="113"/>
      <c r="I9" s="105" t="s">
        <v>18</v>
      </c>
      <c r="J9" s="105"/>
      <c r="K9" s="105"/>
      <c r="L9" s="105"/>
      <c r="M9" s="32">
        <f>IFERROR(M8/MIN($M$7:$Q$7),0)</f>
        <v>0</v>
      </c>
      <c r="N9" s="32">
        <f>IFERROR(N8/MIN($M$7:$O$7),0)</f>
        <v>0</v>
      </c>
      <c r="O9" s="32">
        <f>IFERROR(O8/MIN($M$7:$O$7),0)</f>
        <v>0</v>
      </c>
      <c r="P9" s="32">
        <f t="shared" ref="P9:Q9" si="2">IFERROR(P8/MIN($M$7:$O$7),0)</f>
        <v>0</v>
      </c>
      <c r="Q9" s="32">
        <f t="shared" si="2"/>
        <v>0</v>
      </c>
    </row>
    <row r="10" spans="1:20" ht="13.8" hidden="1" thickBot="1" x14ac:dyDescent="0.3">
      <c r="A10" s="35"/>
      <c r="B10" s="114"/>
      <c r="C10" s="115"/>
      <c r="D10" s="115"/>
      <c r="E10" s="115"/>
      <c r="F10" s="115"/>
      <c r="G10" s="115"/>
      <c r="H10" s="116"/>
      <c r="I10" s="106" t="s">
        <v>46</v>
      </c>
      <c r="J10" s="107"/>
      <c r="K10" s="107"/>
      <c r="L10" s="107"/>
      <c r="M10" s="33">
        <f>M9</f>
        <v>0</v>
      </c>
      <c r="N10" s="33">
        <f t="shared" ref="N10:O10" si="3">N9</f>
        <v>0</v>
      </c>
      <c r="O10" s="33">
        <f t="shared" si="3"/>
        <v>0</v>
      </c>
      <c r="P10" s="33">
        <f t="shared" ref="P10:Q10" si="4">P9</f>
        <v>0</v>
      </c>
      <c r="Q10" s="33">
        <f t="shared" si="4"/>
        <v>0</v>
      </c>
    </row>
    <row r="11" spans="1:20" ht="13.8" thickBot="1" x14ac:dyDescent="0.3">
      <c r="A11" s="36"/>
      <c r="B11" s="97" t="s">
        <v>19</v>
      </c>
      <c r="C11" s="98"/>
      <c r="D11" s="98"/>
      <c r="E11" s="98"/>
      <c r="F11" s="98"/>
      <c r="G11" s="98"/>
      <c r="H11" s="99"/>
      <c r="I11" s="97">
        <v>50</v>
      </c>
      <c r="J11" s="98"/>
      <c r="K11" s="98"/>
      <c r="L11" s="29" t="s">
        <v>45</v>
      </c>
      <c r="M11" s="30">
        <f>IF(M7&lt;&gt;0,$I$11-M10*$I$11,0)</f>
        <v>0</v>
      </c>
      <c r="N11" s="30">
        <f t="shared" ref="N11:O11" si="5">IF(N7&lt;&gt;0,$I$11-N10*$I$11,0)</f>
        <v>0</v>
      </c>
      <c r="O11" s="30">
        <f t="shared" si="5"/>
        <v>0</v>
      </c>
      <c r="P11" s="30">
        <f t="shared" ref="P11:Q11" si="6">IF(P7&lt;&gt;0,$I$11-P10*$I$11,0)</f>
        <v>0</v>
      </c>
      <c r="Q11" s="30">
        <f t="shared" si="6"/>
        <v>0</v>
      </c>
    </row>
    <row r="12" spans="1:20" ht="13.8" thickBot="1" x14ac:dyDescent="0.3">
      <c r="A12" s="55"/>
      <c r="M12" s="19"/>
    </row>
    <row r="13" spans="1:20" ht="13.8" thickBot="1" x14ac:dyDescent="0.3">
      <c r="A13" s="26" t="s">
        <v>4</v>
      </c>
      <c r="B13" s="103" t="s">
        <v>56</v>
      </c>
      <c r="C13" s="103"/>
      <c r="D13" s="103"/>
      <c r="E13" s="103"/>
      <c r="F13" s="103"/>
      <c r="G13" s="103"/>
      <c r="H13" s="103"/>
      <c r="I13" s="102" t="s">
        <v>44</v>
      </c>
      <c r="J13" s="102"/>
      <c r="K13" s="102"/>
      <c r="L13" s="102"/>
      <c r="M13" s="27"/>
      <c r="N13" s="27"/>
      <c r="O13" s="27"/>
      <c r="P13" s="27"/>
      <c r="Q13" s="27"/>
      <c r="S13" s="82"/>
      <c r="T13" s="82"/>
    </row>
    <row r="14" spans="1:20" ht="73.8" customHeight="1" x14ac:dyDescent="0.25">
      <c r="A14" s="34"/>
      <c r="B14" s="108" t="s">
        <v>67</v>
      </c>
      <c r="C14" s="109"/>
      <c r="D14" s="109"/>
      <c r="E14" s="109"/>
      <c r="F14" s="109"/>
      <c r="G14" s="109"/>
      <c r="H14" s="110"/>
      <c r="I14" s="104" t="s">
        <v>17</v>
      </c>
      <c r="J14" s="104"/>
      <c r="K14" s="104"/>
      <c r="L14" s="104"/>
      <c r="M14" s="31">
        <f>M13-MIN($M$13:$Q$13)</f>
        <v>0</v>
      </c>
      <c r="N14" s="31">
        <f>N13-MIN($M$13:$Q$13)</f>
        <v>0</v>
      </c>
      <c r="O14" s="31">
        <f>O13-MIN($M$13:$Q$13)</f>
        <v>0</v>
      </c>
      <c r="P14" s="31">
        <f>P13-MIN($M$13:$Q$13)</f>
        <v>0</v>
      </c>
      <c r="Q14" s="31">
        <f>Q13-MIN($M$13:$Q$13)</f>
        <v>0</v>
      </c>
    </row>
    <row r="15" spans="1:20" x14ac:dyDescent="0.25">
      <c r="A15" s="35"/>
      <c r="B15" s="111"/>
      <c r="C15" s="112"/>
      <c r="D15" s="112"/>
      <c r="E15" s="112"/>
      <c r="F15" s="112"/>
      <c r="G15" s="112"/>
      <c r="H15" s="113"/>
      <c r="I15" s="105" t="s">
        <v>18</v>
      </c>
      <c r="J15" s="105"/>
      <c r="K15" s="105"/>
      <c r="L15" s="105"/>
      <c r="M15" s="32">
        <f>IFERROR(M14/MAX($M$14:$Q$14),0)</f>
        <v>0</v>
      </c>
      <c r="N15" s="32">
        <f t="shared" ref="N15:Q15" si="7">IFERROR(N14/MAX($M$14:$Q$14),0)</f>
        <v>0</v>
      </c>
      <c r="O15" s="32">
        <f t="shared" si="7"/>
        <v>0</v>
      </c>
      <c r="P15" s="32">
        <f t="shared" si="7"/>
        <v>0</v>
      </c>
      <c r="Q15" s="32">
        <f t="shared" si="7"/>
        <v>0</v>
      </c>
    </row>
    <row r="16" spans="1:20" ht="13.8" thickBot="1" x14ac:dyDescent="0.3">
      <c r="A16" s="35"/>
      <c r="B16" s="114"/>
      <c r="C16" s="115"/>
      <c r="D16" s="115"/>
      <c r="E16" s="115"/>
      <c r="F16" s="115"/>
      <c r="G16" s="115"/>
      <c r="H16" s="116"/>
      <c r="I16" s="107" t="s">
        <v>62</v>
      </c>
      <c r="J16" s="107"/>
      <c r="K16" s="107"/>
      <c r="L16" s="107"/>
      <c r="M16" s="33">
        <f>(M15)*2</f>
        <v>0</v>
      </c>
      <c r="N16" s="33">
        <f>(N15)*2</f>
        <v>0</v>
      </c>
      <c r="O16" s="33">
        <f>(O15)*2</f>
        <v>0</v>
      </c>
      <c r="P16" s="33">
        <f>(P15)*2</f>
        <v>0</v>
      </c>
      <c r="Q16" s="33">
        <f>(Q15)*2</f>
        <v>0</v>
      </c>
    </row>
    <row r="17" spans="1:19" ht="13.8" thickBot="1" x14ac:dyDescent="0.3">
      <c r="A17" s="36"/>
      <c r="B17" s="97" t="s">
        <v>19</v>
      </c>
      <c r="C17" s="98"/>
      <c r="D17" s="98"/>
      <c r="E17" s="98"/>
      <c r="F17" s="98"/>
      <c r="G17" s="98"/>
      <c r="H17" s="99"/>
      <c r="I17" s="97">
        <v>15</v>
      </c>
      <c r="J17" s="98"/>
      <c r="K17" s="98"/>
      <c r="L17" s="29" t="s">
        <v>45</v>
      </c>
      <c r="M17" s="30">
        <f>IF(M13&lt;&gt;0,IF(($I$17-M16*$I$17)&lt;0,0,$I$17-M16*$I$17),0)</f>
        <v>0</v>
      </c>
      <c r="N17" s="30">
        <f>IF(N13&lt;&gt;0,IF(($I$17-N16*$I$17)&lt;0,0,$I$17-N16*$I$17),0)</f>
        <v>0</v>
      </c>
      <c r="O17" s="30">
        <f>IF(O13&lt;&gt;0,IF(($I$17-O16*$I$17)&lt;0,0,$I$17-O16*$I$17),0)</f>
        <v>0</v>
      </c>
      <c r="P17" s="30">
        <f>IF(P13&lt;&gt;0,IF(($I$17-P16*$I$17)&lt;0,0,$I$17-P16*$I$17),0)</f>
        <v>0</v>
      </c>
      <c r="Q17" s="30">
        <f>IF(Q13&lt;&gt;0,IF(($I$17-Q16*$I$17)&lt;0,0,$I$17-Q16*$I$17),0)</f>
        <v>0</v>
      </c>
      <c r="S17" s="82"/>
    </row>
    <row r="18" spans="1:19" ht="13.8" thickBot="1" x14ac:dyDescent="0.3">
      <c r="A18" s="42"/>
      <c r="B18" s="39"/>
      <c r="C18" s="39"/>
      <c r="D18" s="39"/>
      <c r="E18" s="39"/>
      <c r="F18" s="39"/>
      <c r="G18" s="39"/>
      <c r="H18" s="39"/>
      <c r="I18" s="39"/>
      <c r="J18" s="39"/>
      <c r="K18" s="39"/>
      <c r="L18" s="39"/>
      <c r="M18" s="43"/>
      <c r="N18" s="43"/>
      <c r="O18" s="43"/>
      <c r="P18" s="43"/>
      <c r="Q18" s="43"/>
    </row>
    <row r="19" spans="1:19" ht="13.8" thickBot="1" x14ac:dyDescent="0.3">
      <c r="A19" s="26" t="s">
        <v>5</v>
      </c>
      <c r="B19" s="103" t="s">
        <v>57</v>
      </c>
      <c r="C19" s="103"/>
      <c r="D19" s="103"/>
      <c r="E19" s="103"/>
      <c r="F19" s="103"/>
      <c r="G19" s="103"/>
      <c r="H19" s="103"/>
      <c r="I19" s="102" t="s">
        <v>63</v>
      </c>
      <c r="J19" s="102"/>
      <c r="K19" s="102"/>
      <c r="L19" s="102"/>
      <c r="M19" s="27">
        <f>M13+M7</f>
        <v>0</v>
      </c>
      <c r="N19" s="27">
        <f t="shared" ref="N19:Q19" si="8">N13+N7</f>
        <v>0</v>
      </c>
      <c r="O19" s="27">
        <f t="shared" si="8"/>
        <v>0</v>
      </c>
      <c r="P19" s="27">
        <f t="shared" si="8"/>
        <v>0</v>
      </c>
      <c r="Q19" s="27">
        <f t="shared" si="8"/>
        <v>0</v>
      </c>
    </row>
    <row r="20" spans="1:19" ht="51" customHeight="1" x14ac:dyDescent="0.25">
      <c r="A20" s="34"/>
      <c r="B20" s="108" t="s">
        <v>68</v>
      </c>
      <c r="C20" s="109"/>
      <c r="D20" s="109"/>
      <c r="E20" s="109"/>
      <c r="F20" s="109"/>
      <c r="G20" s="109"/>
      <c r="H20" s="110"/>
      <c r="I20" s="104" t="s">
        <v>64</v>
      </c>
      <c r="J20" s="104"/>
      <c r="K20" s="104"/>
      <c r="L20" s="104"/>
      <c r="M20" s="31">
        <f>M19-MIN($M$19:$Q$19)</f>
        <v>0</v>
      </c>
      <c r="N20" s="31">
        <f t="shared" ref="N20:Q20" si="9">N19-MIN($M$19:$Q$19)</f>
        <v>0</v>
      </c>
      <c r="O20" s="31">
        <f t="shared" si="9"/>
        <v>0</v>
      </c>
      <c r="P20" s="31">
        <f t="shared" si="9"/>
        <v>0</v>
      </c>
      <c r="Q20" s="31">
        <f t="shared" si="9"/>
        <v>0</v>
      </c>
    </row>
    <row r="21" spans="1:19" x14ac:dyDescent="0.25">
      <c r="A21" s="35"/>
      <c r="B21" s="111"/>
      <c r="C21" s="112"/>
      <c r="D21" s="112"/>
      <c r="E21" s="112"/>
      <c r="F21" s="112"/>
      <c r="G21" s="112"/>
      <c r="H21" s="113"/>
      <c r="I21" s="105" t="s">
        <v>65</v>
      </c>
      <c r="J21" s="105"/>
      <c r="K21" s="105"/>
      <c r="L21" s="105"/>
      <c r="M21" s="32">
        <f>IFERROR(M20/MAX($M$20:$Q$20),0)</f>
        <v>0</v>
      </c>
      <c r="N21" s="32">
        <f t="shared" ref="N21:Q21" si="10">IFERROR(N20/MAX($M$20:$Q$20),0)</f>
        <v>0</v>
      </c>
      <c r="O21" s="32">
        <f t="shared" si="10"/>
        <v>0</v>
      </c>
      <c r="P21" s="32">
        <f t="shared" si="10"/>
        <v>0</v>
      </c>
      <c r="Q21" s="32">
        <f t="shared" si="10"/>
        <v>0</v>
      </c>
    </row>
    <row r="22" spans="1:19" ht="13.8" thickBot="1" x14ac:dyDescent="0.3">
      <c r="A22" s="35"/>
      <c r="B22" s="114"/>
      <c r="C22" s="115"/>
      <c r="D22" s="115"/>
      <c r="E22" s="115"/>
      <c r="F22" s="115"/>
      <c r="G22" s="115"/>
      <c r="H22" s="116"/>
      <c r="I22" s="107" t="s">
        <v>61</v>
      </c>
      <c r="J22" s="107"/>
      <c r="K22" s="107"/>
      <c r="L22" s="107"/>
      <c r="M22" s="33">
        <f>(M21)</f>
        <v>0</v>
      </c>
      <c r="N22" s="33">
        <f t="shared" ref="N22:Q22" si="11">(N21)</f>
        <v>0</v>
      </c>
      <c r="O22" s="33">
        <f t="shared" si="11"/>
        <v>0</v>
      </c>
      <c r="P22" s="33">
        <f t="shared" si="11"/>
        <v>0</v>
      </c>
      <c r="Q22" s="33">
        <f t="shared" si="11"/>
        <v>0</v>
      </c>
    </row>
    <row r="23" spans="1:19" ht="13.8" thickBot="1" x14ac:dyDescent="0.3">
      <c r="A23" s="36"/>
      <c r="B23" s="97" t="s">
        <v>19</v>
      </c>
      <c r="C23" s="98"/>
      <c r="D23" s="98"/>
      <c r="E23" s="98"/>
      <c r="F23" s="98"/>
      <c r="G23" s="98"/>
      <c r="H23" s="99"/>
      <c r="I23" s="97">
        <v>10</v>
      </c>
      <c r="J23" s="98"/>
      <c r="K23" s="98"/>
      <c r="L23" s="29" t="s">
        <v>45</v>
      </c>
      <c r="M23" s="30">
        <f>IF(M19&lt;&gt;0,IF(($I$23-M22*$I$23)&lt;0,0,$I$23-M22*$I$23),0)</f>
        <v>0</v>
      </c>
      <c r="N23" s="30">
        <f t="shared" ref="N23:Q23" si="12">IF(N19&lt;&gt;0,IF(($I$23-N22*$I$23)&lt;0,0,$I$23-N22*$I$23),0)</f>
        <v>0</v>
      </c>
      <c r="O23" s="30">
        <f t="shared" si="12"/>
        <v>0</v>
      </c>
      <c r="P23" s="30">
        <f t="shared" si="12"/>
        <v>0</v>
      </c>
      <c r="Q23" s="30">
        <f t="shared" si="12"/>
        <v>0</v>
      </c>
    </row>
    <row r="24" spans="1:19" ht="13.8" thickBot="1" x14ac:dyDescent="0.3">
      <c r="A24" s="20"/>
      <c r="B24" s="39"/>
      <c r="C24" s="39"/>
      <c r="D24" s="39"/>
      <c r="E24" s="39"/>
      <c r="F24" s="39"/>
      <c r="G24" s="39"/>
      <c r="H24" s="39"/>
      <c r="I24" s="39"/>
      <c r="J24" s="39"/>
      <c r="K24" s="39"/>
      <c r="L24" s="39"/>
      <c r="M24" s="43"/>
      <c r="N24" s="43"/>
      <c r="O24" s="43"/>
      <c r="P24" s="43"/>
      <c r="Q24" s="43"/>
    </row>
    <row r="25" spans="1:19" ht="13.8" thickBot="1" x14ac:dyDescent="0.3">
      <c r="A25" s="50" t="s">
        <v>30</v>
      </c>
      <c r="B25" s="117" t="s">
        <v>24</v>
      </c>
      <c r="C25" s="118"/>
      <c r="D25" s="118"/>
      <c r="E25" s="118"/>
      <c r="F25" s="118"/>
      <c r="G25" s="118"/>
      <c r="H25" s="119" t="s">
        <v>19</v>
      </c>
      <c r="I25" s="120">
        <v>75</v>
      </c>
      <c r="J25" s="121"/>
      <c r="K25" s="121"/>
      <c r="L25" s="51" t="s">
        <v>45</v>
      </c>
      <c r="M25" s="52">
        <f>M17+M11+M23</f>
        <v>0</v>
      </c>
      <c r="N25" s="52">
        <f t="shared" ref="N25:Q25" si="13">N17+N11+N23</f>
        <v>0</v>
      </c>
      <c r="O25" s="52">
        <f t="shared" si="13"/>
        <v>0</v>
      </c>
      <c r="P25" s="52">
        <f t="shared" si="13"/>
        <v>0</v>
      </c>
      <c r="Q25" s="52">
        <f t="shared" si="13"/>
        <v>0</v>
      </c>
    </row>
    <row r="26" spans="1:19" x14ac:dyDescent="0.25">
      <c r="A26" s="73"/>
      <c r="B26" s="74"/>
      <c r="C26" s="74"/>
      <c r="D26" s="74"/>
      <c r="E26" s="74"/>
      <c r="F26" s="74"/>
      <c r="G26" s="74"/>
      <c r="H26" s="74"/>
      <c r="I26" s="75"/>
      <c r="J26" s="75"/>
      <c r="K26" s="75"/>
      <c r="L26" s="76"/>
    </row>
    <row r="27" spans="1:19" ht="13.8" thickBot="1" x14ac:dyDescent="0.3"/>
    <row r="28" spans="1:19" ht="13.8" thickBot="1" x14ac:dyDescent="0.3">
      <c r="A28" s="37" t="s">
        <v>31</v>
      </c>
      <c r="B28" s="38" t="s">
        <v>32</v>
      </c>
      <c r="C28" s="39"/>
      <c r="D28" s="38" t="s">
        <v>33</v>
      </c>
      <c r="E28" s="39"/>
      <c r="F28" s="39"/>
      <c r="G28" s="39"/>
      <c r="H28" s="39"/>
      <c r="I28" s="40"/>
      <c r="J28" s="39"/>
      <c r="K28" s="39"/>
      <c r="L28" s="39"/>
      <c r="M28" s="40"/>
      <c r="N28" s="39"/>
      <c r="O28" s="39"/>
      <c r="P28" s="39"/>
      <c r="Q28" s="43"/>
    </row>
    <row r="29" spans="1:19" ht="13.2" customHeight="1" thickBot="1" x14ac:dyDescent="0.3">
      <c r="A29" s="26" t="s">
        <v>6</v>
      </c>
      <c r="B29" s="103" t="s">
        <v>26</v>
      </c>
      <c r="C29" s="103"/>
      <c r="D29" s="103"/>
      <c r="E29" s="103"/>
      <c r="F29" s="103"/>
      <c r="G29" s="103"/>
      <c r="H29" s="103"/>
      <c r="I29" s="101" t="s">
        <v>49</v>
      </c>
      <c r="J29" s="102"/>
      <c r="K29" s="102"/>
      <c r="L29" s="102"/>
      <c r="M29" s="44"/>
      <c r="N29" s="44"/>
      <c r="O29" s="44"/>
      <c r="P29" s="44"/>
      <c r="Q29" s="44"/>
    </row>
    <row r="30" spans="1:19" ht="76.2" customHeight="1" x14ac:dyDescent="0.25">
      <c r="A30" s="54"/>
      <c r="B30" s="108" t="s">
        <v>69</v>
      </c>
      <c r="C30" s="109"/>
      <c r="D30" s="109"/>
      <c r="E30" s="109"/>
      <c r="F30" s="109"/>
      <c r="G30" s="109"/>
      <c r="H30" s="110"/>
      <c r="I30" s="104" t="s">
        <v>28</v>
      </c>
      <c r="J30" s="104"/>
      <c r="K30" s="104"/>
      <c r="L30" s="104"/>
      <c r="M30" s="45">
        <v>21</v>
      </c>
      <c r="N30" s="45">
        <v>21</v>
      </c>
      <c r="O30" s="45">
        <v>21</v>
      </c>
      <c r="P30" s="45">
        <v>21</v>
      </c>
      <c r="Q30" s="45">
        <v>21</v>
      </c>
    </row>
    <row r="31" spans="1:19" ht="13.8" thickBot="1" x14ac:dyDescent="0.3">
      <c r="A31" s="54"/>
      <c r="B31" s="114"/>
      <c r="C31" s="115"/>
      <c r="D31" s="115"/>
      <c r="E31" s="115"/>
      <c r="F31" s="115"/>
      <c r="G31" s="115"/>
      <c r="H31" s="116"/>
      <c r="I31" s="105" t="s">
        <v>29</v>
      </c>
      <c r="J31" s="105"/>
      <c r="K31" s="105"/>
      <c r="L31" s="105"/>
      <c r="M31" s="46">
        <f>IF(M29&lt;=21,0,IF((M30-M29)&gt;-4,M30-M29,-4)*0.5)</f>
        <v>0</v>
      </c>
      <c r="N31" s="46">
        <f t="shared" ref="N31:O31" si="14">IF(N29&lt;=21,0,IF((N30-N29)&gt;-4,N30-N29,-4)*0.5)</f>
        <v>0</v>
      </c>
      <c r="O31" s="46">
        <f t="shared" si="14"/>
        <v>0</v>
      </c>
      <c r="P31" s="46">
        <f t="shared" ref="P31:Q31" si="15">IF(P29&lt;=21,0,IF((P30-P29)&gt;-4,P30-P29,-4)*0.5)</f>
        <v>0</v>
      </c>
      <c r="Q31" s="46">
        <f t="shared" si="15"/>
        <v>0</v>
      </c>
    </row>
    <row r="32" spans="1:19" ht="13.8" thickBot="1" x14ac:dyDescent="0.3">
      <c r="A32" s="36"/>
      <c r="B32" s="97" t="s">
        <v>19</v>
      </c>
      <c r="C32" s="98"/>
      <c r="D32" s="98"/>
      <c r="E32" s="98"/>
      <c r="F32" s="98"/>
      <c r="G32" s="98"/>
      <c r="H32" s="99"/>
      <c r="I32" s="97">
        <v>2</v>
      </c>
      <c r="J32" s="98"/>
      <c r="K32" s="98"/>
      <c r="L32" s="29" t="s">
        <v>45</v>
      </c>
      <c r="M32" s="30">
        <f>IF(M29&lt;&gt;0,$I$32+M31,0)</f>
        <v>0</v>
      </c>
      <c r="N32" s="30">
        <f t="shared" ref="N32:O32" si="16">IF(N29&lt;&gt;0,$I$32+N31,0)</f>
        <v>0</v>
      </c>
      <c r="O32" s="30">
        <f t="shared" si="16"/>
        <v>0</v>
      </c>
      <c r="P32" s="30">
        <f t="shared" ref="P32:Q32" si="17">IF(P29&lt;&gt;0,$I$32+P31,0)</f>
        <v>0</v>
      </c>
      <c r="Q32" s="30">
        <f t="shared" si="17"/>
        <v>0</v>
      </c>
    </row>
    <row r="33" spans="1:17" ht="13.8" thickBot="1" x14ac:dyDescent="0.3">
      <c r="A33" s="55"/>
      <c r="M33" s="19"/>
    </row>
    <row r="34" spans="1:17" ht="13.8" thickBot="1" x14ac:dyDescent="0.3">
      <c r="A34" s="26" t="s">
        <v>7</v>
      </c>
      <c r="B34" s="103" t="s">
        <v>27</v>
      </c>
      <c r="C34" s="103"/>
      <c r="D34" s="103"/>
      <c r="E34" s="103"/>
      <c r="F34" s="103"/>
      <c r="G34" s="103"/>
      <c r="H34" s="103"/>
      <c r="I34" s="101" t="s">
        <v>71</v>
      </c>
      <c r="J34" s="102"/>
      <c r="K34" s="102"/>
      <c r="L34" s="102"/>
      <c r="M34" s="47"/>
      <c r="N34" s="47"/>
      <c r="O34" s="47"/>
      <c r="P34" s="47"/>
      <c r="Q34" s="47"/>
    </row>
    <row r="35" spans="1:17" ht="306.60000000000002" customHeight="1" x14ac:dyDescent="0.25">
      <c r="A35" s="55"/>
      <c r="B35" s="90" t="s">
        <v>70</v>
      </c>
      <c r="C35" s="91"/>
      <c r="D35" s="91"/>
      <c r="E35" s="91"/>
      <c r="F35" s="91"/>
      <c r="G35" s="91"/>
      <c r="H35" s="92"/>
      <c r="I35" s="122" t="s">
        <v>72</v>
      </c>
      <c r="J35" s="123"/>
      <c r="K35" s="123"/>
      <c r="L35" s="124"/>
      <c r="M35" s="78"/>
      <c r="N35" s="78"/>
      <c r="O35" s="78"/>
      <c r="P35" s="78"/>
      <c r="Q35" s="78"/>
    </row>
    <row r="36" spans="1:17" x14ac:dyDescent="0.25">
      <c r="A36" s="54"/>
      <c r="B36" s="93"/>
      <c r="C36" s="94"/>
      <c r="D36" s="94"/>
      <c r="E36" s="94"/>
      <c r="F36" s="94"/>
      <c r="G36" s="94"/>
      <c r="H36" s="95"/>
      <c r="I36" s="128" t="s">
        <v>73</v>
      </c>
      <c r="J36" s="129"/>
      <c r="K36" s="129"/>
      <c r="L36" s="130"/>
      <c r="M36" s="78"/>
      <c r="N36" s="78"/>
      <c r="O36" s="78"/>
      <c r="P36" s="78"/>
      <c r="Q36" s="78"/>
    </row>
    <row r="37" spans="1:17" x14ac:dyDescent="0.25">
      <c r="A37" s="54"/>
      <c r="B37" s="93"/>
      <c r="C37" s="94"/>
      <c r="D37" s="94"/>
      <c r="E37" s="94"/>
      <c r="F37" s="94"/>
      <c r="G37" s="94"/>
      <c r="H37" s="95"/>
      <c r="I37" s="131" t="s">
        <v>74</v>
      </c>
      <c r="J37" s="88"/>
      <c r="K37" s="88"/>
      <c r="L37" s="89"/>
      <c r="M37" s="78"/>
      <c r="N37" s="78"/>
      <c r="O37" s="78"/>
      <c r="P37" s="78"/>
      <c r="Q37" s="78"/>
    </row>
    <row r="38" spans="1:17" x14ac:dyDescent="0.25">
      <c r="A38" s="54"/>
      <c r="B38" s="93"/>
      <c r="C38" s="94"/>
      <c r="D38" s="94"/>
      <c r="E38" s="94"/>
      <c r="F38" s="94"/>
      <c r="G38" s="94"/>
      <c r="H38" s="95"/>
      <c r="I38" s="131" t="s">
        <v>75</v>
      </c>
      <c r="J38" s="88"/>
      <c r="K38" s="88"/>
      <c r="L38" s="89"/>
      <c r="M38" s="78"/>
      <c r="N38" s="78"/>
      <c r="O38" s="78"/>
      <c r="P38" s="78"/>
      <c r="Q38" s="78"/>
    </row>
    <row r="39" spans="1:17" ht="51" customHeight="1" thickBot="1" x14ac:dyDescent="0.3">
      <c r="A39" s="54"/>
      <c r="B39" s="125"/>
      <c r="C39" s="126"/>
      <c r="D39" s="126"/>
      <c r="E39" s="126"/>
      <c r="F39" s="126"/>
      <c r="G39" s="126"/>
      <c r="H39" s="127"/>
      <c r="I39" s="128" t="s">
        <v>76</v>
      </c>
      <c r="J39" s="129"/>
      <c r="K39" s="129"/>
      <c r="L39" s="130"/>
      <c r="M39" s="78"/>
      <c r="N39" s="78"/>
      <c r="O39" s="78"/>
      <c r="P39" s="78"/>
      <c r="Q39" s="78"/>
    </row>
    <row r="40" spans="1:17" ht="13.8" thickBot="1" x14ac:dyDescent="0.3">
      <c r="A40" s="36"/>
      <c r="B40" s="97" t="s">
        <v>19</v>
      </c>
      <c r="C40" s="98"/>
      <c r="D40" s="98"/>
      <c r="E40" s="98"/>
      <c r="F40" s="98"/>
      <c r="G40" s="98"/>
      <c r="H40" s="99"/>
      <c r="I40" s="97">
        <v>8</v>
      </c>
      <c r="J40" s="98"/>
      <c r="K40" s="98"/>
      <c r="L40" s="29" t="s">
        <v>45</v>
      </c>
      <c r="M40" s="65">
        <f>SUM(IF(M34="j",3,0),IF(M35="j",1,0),IF(M36="j",1,0),IF(M37="j",1,0),IF(M38="j",1,0),IF(M39="j",1,0))</f>
        <v>0</v>
      </c>
      <c r="N40" s="65">
        <f t="shared" ref="N40:O40" si="18">SUM(IF(N34="j",3,0),IF(N35="j",1,0),IF(N36="j",1,0),IF(N37="j",1,0),IF(N38="j",1,0),IF(N39="j",1,0))</f>
        <v>0</v>
      </c>
      <c r="O40" s="65">
        <f t="shared" si="18"/>
        <v>0</v>
      </c>
      <c r="P40" s="65">
        <f t="shared" ref="P40:Q40" si="19">SUM(IF(P34="j",3,0),IF(P35="j",1,0),IF(P36="j",1,0),IF(P37="j",1,0),IF(P38="j",1,0),IF(P39="j",1,0))</f>
        <v>0</v>
      </c>
      <c r="Q40" s="65">
        <f t="shared" si="19"/>
        <v>0</v>
      </c>
    </row>
    <row r="41" spans="1:17" ht="13.8" thickBot="1" x14ac:dyDescent="0.3">
      <c r="A41" s="55"/>
      <c r="B41" s="48"/>
      <c r="C41" s="48"/>
      <c r="D41" s="48"/>
      <c r="E41" s="48"/>
      <c r="F41" s="48"/>
      <c r="G41" s="48"/>
      <c r="H41" s="48"/>
      <c r="I41" s="48"/>
      <c r="J41" s="48"/>
      <c r="K41" s="48"/>
      <c r="L41" s="49"/>
      <c r="M41" s="56"/>
    </row>
    <row r="42" spans="1:17" ht="13.8" thickBot="1" x14ac:dyDescent="0.3">
      <c r="A42" s="53" t="s">
        <v>31</v>
      </c>
      <c r="B42" s="117" t="s">
        <v>32</v>
      </c>
      <c r="C42" s="118"/>
      <c r="D42" s="118"/>
      <c r="E42" s="118"/>
      <c r="F42" s="118"/>
      <c r="G42" s="118"/>
      <c r="H42" s="119" t="s">
        <v>19</v>
      </c>
      <c r="I42" s="120">
        <v>10</v>
      </c>
      <c r="J42" s="121"/>
      <c r="K42" s="121"/>
      <c r="L42" s="51" t="s">
        <v>45</v>
      </c>
      <c r="M42" s="52">
        <f>M40+M32</f>
        <v>0</v>
      </c>
      <c r="N42" s="52">
        <f t="shared" ref="N42:O42" si="20">N40+N32</f>
        <v>0</v>
      </c>
      <c r="O42" s="52">
        <f t="shared" si="20"/>
        <v>0</v>
      </c>
      <c r="P42" s="52">
        <f t="shared" ref="P42:Q42" si="21">P40+P32</f>
        <v>0</v>
      </c>
      <c r="Q42" s="52">
        <f t="shared" si="21"/>
        <v>0</v>
      </c>
    </row>
    <row r="43" spans="1:17" x14ac:dyDescent="0.25">
      <c r="A43" s="73"/>
      <c r="B43" s="74"/>
      <c r="C43" s="74"/>
      <c r="D43" s="74"/>
      <c r="E43" s="74"/>
      <c r="F43" s="74"/>
      <c r="G43" s="74"/>
      <c r="H43" s="74"/>
      <c r="I43" s="75"/>
      <c r="J43" s="75"/>
      <c r="K43" s="75"/>
      <c r="L43" s="76"/>
      <c r="M43" s="77"/>
    </row>
    <row r="44" spans="1:17" ht="13.8" thickBot="1" x14ac:dyDescent="0.3"/>
    <row r="45" spans="1:17" ht="14.4" customHeight="1" thickBot="1" x14ac:dyDescent="0.3">
      <c r="A45" s="37" t="s">
        <v>35</v>
      </c>
      <c r="B45" s="38" t="s">
        <v>34</v>
      </c>
      <c r="C45" s="39"/>
      <c r="D45" s="38" t="s">
        <v>66</v>
      </c>
      <c r="E45" s="39"/>
      <c r="F45" s="39"/>
      <c r="G45" s="39"/>
      <c r="H45" s="39"/>
      <c r="I45" s="40"/>
      <c r="J45" s="39"/>
      <c r="K45" s="39"/>
      <c r="L45" s="39"/>
      <c r="M45" s="40"/>
      <c r="N45" s="39"/>
      <c r="O45" s="40"/>
      <c r="P45" s="39"/>
      <c r="Q45" s="43"/>
    </row>
    <row r="46" spans="1:17" ht="14.4" customHeight="1" thickBot="1" x14ac:dyDescent="0.3">
      <c r="A46" s="26" t="s">
        <v>15</v>
      </c>
      <c r="B46" s="86" t="s">
        <v>42</v>
      </c>
      <c r="C46" s="87"/>
      <c r="D46" s="87"/>
      <c r="E46" s="87"/>
      <c r="F46" s="87"/>
      <c r="G46" s="87"/>
      <c r="H46" s="87"/>
      <c r="I46" s="96"/>
      <c r="J46" s="96"/>
      <c r="K46" s="96"/>
      <c r="L46" s="96"/>
      <c r="M46" s="79"/>
      <c r="N46" s="39"/>
      <c r="O46" s="79"/>
      <c r="P46" s="39"/>
      <c r="Q46" s="43"/>
    </row>
    <row r="47" spans="1:17" ht="75.599999999999994" customHeight="1" x14ac:dyDescent="0.25">
      <c r="A47" s="58"/>
      <c r="B47" s="90" t="s">
        <v>77</v>
      </c>
      <c r="C47" s="91"/>
      <c r="D47" s="91"/>
      <c r="E47" s="91"/>
      <c r="F47" s="91"/>
      <c r="G47" s="91"/>
      <c r="H47" s="92"/>
      <c r="I47" s="88" t="s">
        <v>36</v>
      </c>
      <c r="J47" s="88"/>
      <c r="K47" s="88"/>
      <c r="L47" s="89"/>
      <c r="M47" s="60"/>
      <c r="N47" s="60"/>
      <c r="O47" s="60"/>
      <c r="P47" s="60"/>
      <c r="Q47" s="60"/>
    </row>
    <row r="48" spans="1:17" ht="24" customHeight="1" x14ac:dyDescent="0.25">
      <c r="A48" s="59"/>
      <c r="B48" s="93"/>
      <c r="C48" s="94"/>
      <c r="D48" s="94"/>
      <c r="E48" s="94"/>
      <c r="F48" s="94"/>
      <c r="G48" s="94"/>
      <c r="H48" s="95"/>
      <c r="I48" s="88" t="s">
        <v>78</v>
      </c>
      <c r="J48" s="88"/>
      <c r="K48" s="88"/>
      <c r="L48" s="89"/>
      <c r="M48" s="61"/>
      <c r="N48" s="61"/>
      <c r="O48" s="61"/>
      <c r="P48" s="61"/>
      <c r="Q48" s="61"/>
    </row>
    <row r="49" spans="1:17" ht="13.8" customHeight="1" thickBot="1" x14ac:dyDescent="0.3">
      <c r="A49" s="35"/>
      <c r="B49" s="93"/>
      <c r="C49" s="94"/>
      <c r="D49" s="94"/>
      <c r="E49" s="94"/>
      <c r="F49" s="94"/>
      <c r="G49" s="94"/>
      <c r="H49" s="95"/>
      <c r="I49" s="88" t="s">
        <v>37</v>
      </c>
      <c r="J49" s="88"/>
      <c r="K49" s="88"/>
      <c r="L49" s="89"/>
      <c r="M49" s="62"/>
      <c r="N49" s="62"/>
      <c r="O49" s="62"/>
      <c r="P49" s="62"/>
      <c r="Q49" s="62"/>
    </row>
    <row r="50" spans="1:17" ht="23.4" customHeight="1" thickBot="1" x14ac:dyDescent="0.3">
      <c r="A50" s="35"/>
      <c r="B50" s="9" t="s">
        <v>8</v>
      </c>
      <c r="C50" s="2" t="s">
        <v>52</v>
      </c>
      <c r="D50" s="2" t="s">
        <v>9</v>
      </c>
      <c r="E50" s="2" t="s">
        <v>51</v>
      </c>
      <c r="F50" s="13" t="s">
        <v>10</v>
      </c>
      <c r="H50" s="19"/>
      <c r="I50" s="88" t="s">
        <v>79</v>
      </c>
      <c r="J50" s="88"/>
      <c r="K50" s="88"/>
      <c r="L50" s="89"/>
      <c r="M50" s="61"/>
      <c r="N50" s="61"/>
      <c r="O50" s="61"/>
      <c r="P50" s="61"/>
      <c r="Q50" s="61"/>
    </row>
    <row r="51" spans="1:17" ht="23.4" customHeight="1" thickBot="1" x14ac:dyDescent="0.3">
      <c r="A51" s="35"/>
      <c r="B51" s="11" t="s">
        <v>3</v>
      </c>
      <c r="C51" s="15">
        <v>1</v>
      </c>
      <c r="D51" s="16">
        <v>3</v>
      </c>
      <c r="E51" s="16">
        <v>5</v>
      </c>
      <c r="F51" s="17">
        <v>10</v>
      </c>
      <c r="H51" s="19"/>
      <c r="I51" s="88" t="s">
        <v>38</v>
      </c>
      <c r="J51" s="88"/>
      <c r="K51" s="88"/>
      <c r="L51" s="89"/>
      <c r="M51" s="63">
        <f>IF(AND(M47=0,M48=0),0,0.2*((IF(M47&lt;=5,$C$51,IF(M47&lt;=8,$D$51,IF(M47&lt;=10,$E$51,$F$51))))+(IF(M48&lt;=3,$C$53,IF(M48&lt;=4,$D$53,IF(M48&lt;=5,$E$53,$F$53))))))</f>
        <v>0</v>
      </c>
      <c r="N51" s="63">
        <f t="shared" ref="N51:Q51" si="22">IF(AND(N47=0,N48=0),0,0.2*((IF(N47&lt;=5,$C$51,IF(N47&lt;=8,$D$51,IF(N47&lt;=10,$E$51,$F$51))))+(IF(N48&lt;=3,$C$53,IF(N48&lt;=4,$D$53,IF(N48&lt;=5,$E$53,$F$53))))))</f>
        <v>0</v>
      </c>
      <c r="O51" s="63">
        <f t="shared" si="22"/>
        <v>0</v>
      </c>
      <c r="P51" s="63">
        <f t="shared" si="22"/>
        <v>0</v>
      </c>
      <c r="Q51" s="63">
        <f t="shared" si="22"/>
        <v>0</v>
      </c>
    </row>
    <row r="52" spans="1:17" ht="34.799999999999997" customHeight="1" thickBot="1" x14ac:dyDescent="0.3">
      <c r="A52" s="35"/>
      <c r="B52" s="10" t="s">
        <v>80</v>
      </c>
      <c r="C52" s="14" t="s">
        <v>11</v>
      </c>
      <c r="D52" s="3" t="s">
        <v>12</v>
      </c>
      <c r="E52" s="3" t="s">
        <v>13</v>
      </c>
      <c r="F52" s="12" t="s">
        <v>14</v>
      </c>
      <c r="H52" s="19"/>
      <c r="I52" s="88" t="s">
        <v>39</v>
      </c>
      <c r="J52" s="88"/>
      <c r="K52" s="88"/>
      <c r="L52" s="89"/>
      <c r="M52" s="64">
        <f>IF(AND(M49=0,M50=0),0,((IF(M49&lt;=5,$C$51,IF(M49&lt;=8,$D$51,IF(M49&lt;=10,$E$51,$F$51))))+(IF(M50&lt;=3,$C$53,IF(M50&lt;=4,$D$53,IF(M50&lt;=5,$E$53,$F$53)))))*0.2)</f>
        <v>0</v>
      </c>
      <c r="N52" s="64">
        <f t="shared" ref="N52:Q52" si="23">IF(AND(N49=0,N50=0),0,((IF(N49&lt;=5,$C$51,IF(N49&lt;=8,$D$51,IF(N49&lt;=10,$E$51,$F$51))))+(IF(N50&lt;=3,$C$53,IF(N50&lt;=4,$D$53,IF(N50&lt;=5,$E$53,$F$53)))))*0.2)</f>
        <v>0</v>
      </c>
      <c r="O52" s="64">
        <f t="shared" si="23"/>
        <v>0</v>
      </c>
      <c r="P52" s="64">
        <f t="shared" si="23"/>
        <v>0</v>
      </c>
      <c r="Q52" s="64">
        <f t="shared" si="23"/>
        <v>0</v>
      </c>
    </row>
    <row r="53" spans="1:17" ht="13.2" customHeight="1" thickBot="1" x14ac:dyDescent="0.3">
      <c r="A53" s="36"/>
      <c r="B53" s="11" t="s">
        <v>3</v>
      </c>
      <c r="C53" s="15">
        <v>1</v>
      </c>
      <c r="D53" s="16">
        <v>3</v>
      </c>
      <c r="E53" s="16">
        <v>5</v>
      </c>
      <c r="F53" s="17">
        <v>10</v>
      </c>
      <c r="G53" s="21"/>
      <c r="H53" s="22"/>
      <c r="M53" s="19"/>
      <c r="N53" s="19"/>
      <c r="O53" s="19"/>
      <c r="P53" s="19"/>
      <c r="Q53" s="19"/>
    </row>
    <row r="54" spans="1:17" ht="13.2" customHeight="1" thickBot="1" x14ac:dyDescent="0.3">
      <c r="A54" s="36"/>
      <c r="B54" s="97" t="s">
        <v>19</v>
      </c>
      <c r="C54" s="98"/>
      <c r="D54" s="98"/>
      <c r="E54" s="98"/>
      <c r="F54" s="98"/>
      <c r="G54" s="98"/>
      <c r="H54" s="99"/>
      <c r="I54" s="97">
        <v>10</v>
      </c>
      <c r="J54" s="98"/>
      <c r="K54" s="98"/>
      <c r="L54" s="29" t="s">
        <v>45</v>
      </c>
      <c r="M54" s="65">
        <f>M52+M51</f>
        <v>0</v>
      </c>
      <c r="N54" s="65">
        <f t="shared" ref="N54:O54" si="24">N52+N51</f>
        <v>0</v>
      </c>
      <c r="O54" s="65">
        <f t="shared" si="24"/>
        <v>0</v>
      </c>
      <c r="P54" s="65">
        <f t="shared" ref="P54:Q54" si="25">P52+P51</f>
        <v>0</v>
      </c>
      <c r="Q54" s="65">
        <f t="shared" si="25"/>
        <v>0</v>
      </c>
    </row>
    <row r="55" spans="1:17" ht="13.8" thickBot="1" x14ac:dyDescent="0.3">
      <c r="A55" s="42"/>
      <c r="B55" s="28"/>
      <c r="C55" s="28"/>
      <c r="D55" s="28"/>
      <c r="E55" s="28"/>
      <c r="F55" s="28"/>
      <c r="G55" s="28"/>
      <c r="H55" s="28"/>
      <c r="I55" s="28"/>
      <c r="J55" s="28"/>
      <c r="K55" s="28"/>
      <c r="L55" s="66"/>
      <c r="M55" s="67"/>
    </row>
    <row r="56" spans="1:17" ht="13.8" thickBot="1" x14ac:dyDescent="0.3">
      <c r="A56" s="26" t="s">
        <v>40</v>
      </c>
      <c r="B56" s="100" t="s">
        <v>41</v>
      </c>
      <c r="C56" s="100"/>
      <c r="D56" s="100"/>
      <c r="E56" s="100"/>
      <c r="F56" s="100"/>
      <c r="G56" s="100"/>
      <c r="H56" s="100"/>
      <c r="I56" s="101" t="s">
        <v>47</v>
      </c>
      <c r="J56" s="102"/>
      <c r="K56" s="102"/>
      <c r="L56" s="102"/>
      <c r="M56" s="47"/>
      <c r="N56" s="47"/>
      <c r="O56" s="47"/>
      <c r="P56" s="47"/>
      <c r="Q56" s="47"/>
    </row>
    <row r="57" spans="1:17" ht="110.4" customHeight="1" thickBot="1" x14ac:dyDescent="0.3">
      <c r="A57" s="68"/>
      <c r="B57" s="94" t="s">
        <v>81</v>
      </c>
      <c r="C57" s="94"/>
      <c r="D57" s="94"/>
      <c r="E57" s="94"/>
      <c r="F57" s="94"/>
      <c r="G57" s="94"/>
      <c r="H57" s="95"/>
      <c r="I57" s="88"/>
      <c r="J57" s="88"/>
      <c r="K57" s="88"/>
      <c r="L57" s="89"/>
      <c r="M57" s="70"/>
      <c r="N57" s="70"/>
      <c r="O57" s="70"/>
      <c r="P57" s="70"/>
      <c r="Q57" s="70"/>
    </row>
    <row r="58" spans="1:17" ht="13.8" hidden="1" customHeight="1" thickBot="1" x14ac:dyDescent="0.3">
      <c r="A58" s="69"/>
      <c r="B58" s="94"/>
      <c r="C58" s="94"/>
      <c r="D58" s="94"/>
      <c r="E58" s="94"/>
      <c r="F58" s="94"/>
      <c r="G58" s="94"/>
      <c r="H58" s="95"/>
      <c r="I58" s="88"/>
      <c r="J58" s="88"/>
      <c r="K58" s="88"/>
      <c r="L58" s="89"/>
      <c r="M58" s="71"/>
      <c r="N58" s="71"/>
      <c r="O58" s="71"/>
      <c r="P58" s="71"/>
      <c r="Q58" s="71"/>
    </row>
    <row r="59" spans="1:17" ht="13.8" hidden="1" customHeight="1" thickBot="1" x14ac:dyDescent="0.3">
      <c r="A59" s="35"/>
      <c r="B59" s="94"/>
      <c r="C59" s="94"/>
      <c r="D59" s="94"/>
      <c r="E59" s="94"/>
      <c r="F59" s="94"/>
      <c r="G59" s="94"/>
      <c r="H59" s="95"/>
      <c r="I59" s="88"/>
      <c r="J59" s="88"/>
      <c r="K59" s="88"/>
      <c r="L59" s="89"/>
      <c r="M59" s="71"/>
      <c r="N59" s="71"/>
      <c r="O59" s="71"/>
      <c r="P59" s="71"/>
      <c r="Q59" s="71"/>
    </row>
    <row r="60" spans="1:17" ht="13.8" hidden="1" thickBot="1" x14ac:dyDescent="0.3">
      <c r="A60" s="36"/>
      <c r="B60" s="94"/>
      <c r="C60" s="94"/>
      <c r="D60" s="94"/>
      <c r="E60" s="94"/>
      <c r="F60" s="94"/>
      <c r="G60" s="94"/>
      <c r="H60" s="95"/>
      <c r="I60" s="88"/>
      <c r="J60" s="88"/>
      <c r="K60" s="88"/>
      <c r="L60" s="89"/>
      <c r="M60" s="72"/>
      <c r="N60" s="72"/>
      <c r="O60" s="72"/>
      <c r="P60" s="72"/>
      <c r="Q60" s="72"/>
    </row>
    <row r="61" spans="1:17" ht="13.8" thickBot="1" x14ac:dyDescent="0.3">
      <c r="A61" s="36"/>
      <c r="B61" s="97" t="s">
        <v>19</v>
      </c>
      <c r="C61" s="98"/>
      <c r="D61" s="98"/>
      <c r="E61" s="98"/>
      <c r="F61" s="98"/>
      <c r="G61" s="98"/>
      <c r="H61" s="99"/>
      <c r="I61" s="97">
        <v>5</v>
      </c>
      <c r="J61" s="98"/>
      <c r="K61" s="98"/>
      <c r="L61" s="29" t="s">
        <v>45</v>
      </c>
      <c r="M61" s="65">
        <f>IF(M56="j",5,0)</f>
        <v>0</v>
      </c>
      <c r="N61" s="65">
        <f t="shared" ref="N61:Q61" si="26">IF(N56="j",5,0)</f>
        <v>0</v>
      </c>
      <c r="O61" s="65">
        <f t="shared" si="26"/>
        <v>0</v>
      </c>
      <c r="P61" s="65">
        <f t="shared" si="26"/>
        <v>0</v>
      </c>
      <c r="Q61" s="65">
        <f t="shared" si="26"/>
        <v>0</v>
      </c>
    </row>
    <row r="62" spans="1:17" ht="13.8" thickBot="1" x14ac:dyDescent="0.3">
      <c r="A62" s="55"/>
      <c r="B62" s="48"/>
      <c r="C62" s="48"/>
      <c r="D62" s="48"/>
      <c r="E62" s="48"/>
      <c r="F62" s="48"/>
      <c r="G62" s="48"/>
      <c r="H62" s="48"/>
      <c r="I62" s="48"/>
      <c r="J62" s="48"/>
      <c r="K62" s="48"/>
      <c r="L62" s="49"/>
      <c r="M62" s="56"/>
      <c r="N62" s="56"/>
      <c r="O62" s="56"/>
      <c r="P62" s="56"/>
      <c r="Q62" s="56"/>
    </row>
    <row r="63" spans="1:17" ht="13.8" thickBot="1" x14ac:dyDescent="0.3">
      <c r="A63" s="53" t="s">
        <v>35</v>
      </c>
      <c r="B63" s="117" t="s">
        <v>48</v>
      </c>
      <c r="C63" s="118"/>
      <c r="D63" s="118"/>
      <c r="E63" s="118"/>
      <c r="F63" s="118"/>
      <c r="G63" s="118"/>
      <c r="H63" s="119" t="s">
        <v>19</v>
      </c>
      <c r="I63" s="120">
        <v>15</v>
      </c>
      <c r="J63" s="121"/>
      <c r="K63" s="121"/>
      <c r="L63" s="51" t="s">
        <v>45</v>
      </c>
      <c r="M63" s="52">
        <f>M61+M54</f>
        <v>0</v>
      </c>
      <c r="N63" s="52">
        <f t="shared" ref="N63:O63" si="27">N61+N54</f>
        <v>0</v>
      </c>
      <c r="O63" s="52">
        <f t="shared" si="27"/>
        <v>0</v>
      </c>
      <c r="P63" s="52">
        <f t="shared" ref="P63:Q63" si="28">P61+P54</f>
        <v>0</v>
      </c>
      <c r="Q63" s="52">
        <f t="shared" si="28"/>
        <v>0</v>
      </c>
    </row>
    <row r="64" spans="1:17" ht="13.8" thickBot="1" x14ac:dyDescent="0.3"/>
    <row r="65" spans="1:17" ht="13.8" thickBot="1" x14ac:dyDescent="0.3">
      <c r="A65" s="132" t="s">
        <v>50</v>
      </c>
      <c r="B65" s="133"/>
      <c r="C65" s="133"/>
      <c r="D65" s="133"/>
      <c r="E65" s="133"/>
      <c r="F65" s="133"/>
      <c r="G65" s="133"/>
      <c r="H65" s="134"/>
      <c r="I65" s="120">
        <v>100</v>
      </c>
      <c r="J65" s="121"/>
      <c r="K65" s="121"/>
      <c r="L65" s="51" t="s">
        <v>45</v>
      </c>
      <c r="M65" s="52">
        <f>M63+M42+M25</f>
        <v>0</v>
      </c>
      <c r="N65" s="52">
        <f t="shared" ref="N65:O65" si="29">N63+N42+N25</f>
        <v>0</v>
      </c>
      <c r="O65" s="52">
        <f t="shared" si="29"/>
        <v>0</v>
      </c>
      <c r="P65" s="52">
        <f t="shared" ref="P65:Q65" si="30">P63+P42+P25</f>
        <v>0</v>
      </c>
      <c r="Q65" s="52">
        <f t="shared" si="30"/>
        <v>0</v>
      </c>
    </row>
  </sheetData>
  <mergeCells count="70">
    <mergeCell ref="B23:H23"/>
    <mergeCell ref="I23:K23"/>
    <mergeCell ref="B19:H19"/>
    <mergeCell ref="I19:L19"/>
    <mergeCell ref="B20:H22"/>
    <mergeCell ref="I20:L20"/>
    <mergeCell ref="I21:L21"/>
    <mergeCell ref="I22:L22"/>
    <mergeCell ref="B61:H61"/>
    <mergeCell ref="I61:K61"/>
    <mergeCell ref="B63:H63"/>
    <mergeCell ref="I63:K63"/>
    <mergeCell ref="A65:H65"/>
    <mergeCell ref="I65:K65"/>
    <mergeCell ref="B57:H59"/>
    <mergeCell ref="I57:L57"/>
    <mergeCell ref="I58:L58"/>
    <mergeCell ref="I59:L59"/>
    <mergeCell ref="B60:H60"/>
    <mergeCell ref="I60:L60"/>
    <mergeCell ref="B56:H56"/>
    <mergeCell ref="I56:L56"/>
    <mergeCell ref="B40:H40"/>
    <mergeCell ref="I40:K40"/>
    <mergeCell ref="B42:H42"/>
    <mergeCell ref="I42:K42"/>
    <mergeCell ref="B46:H46"/>
    <mergeCell ref="B47:H49"/>
    <mergeCell ref="I49:L49"/>
    <mergeCell ref="I48:L48"/>
    <mergeCell ref="I50:L50"/>
    <mergeCell ref="I51:L51"/>
    <mergeCell ref="I52:L52"/>
    <mergeCell ref="B54:H54"/>
    <mergeCell ref="I54:K54"/>
    <mergeCell ref="B34:H34"/>
    <mergeCell ref="I34:L34"/>
    <mergeCell ref="B35:H39"/>
    <mergeCell ref="I35:L35"/>
    <mergeCell ref="I36:L36"/>
    <mergeCell ref="I37:L37"/>
    <mergeCell ref="I38:L38"/>
    <mergeCell ref="I39:L39"/>
    <mergeCell ref="I29:L29"/>
    <mergeCell ref="B30:H31"/>
    <mergeCell ref="I30:L30"/>
    <mergeCell ref="I31:L31"/>
    <mergeCell ref="B32:H32"/>
    <mergeCell ref="I32:K32"/>
    <mergeCell ref="B7:H7"/>
    <mergeCell ref="I7:L7"/>
    <mergeCell ref="I8:L8"/>
    <mergeCell ref="I9:L9"/>
    <mergeCell ref="I10:L10"/>
    <mergeCell ref="B11:H11"/>
    <mergeCell ref="B8:H10"/>
    <mergeCell ref="B14:H16"/>
    <mergeCell ref="I46:L46"/>
    <mergeCell ref="I47:L47"/>
    <mergeCell ref="I11:K11"/>
    <mergeCell ref="B13:H13"/>
    <mergeCell ref="I13:L13"/>
    <mergeCell ref="I14:L14"/>
    <mergeCell ref="I15:L15"/>
    <mergeCell ref="I16:L16"/>
    <mergeCell ref="B17:H17"/>
    <mergeCell ref="I17:K17"/>
    <mergeCell ref="B25:H25"/>
    <mergeCell ref="I25:K25"/>
    <mergeCell ref="B29:H29"/>
  </mergeCells>
  <phoneticPr fontId="10" type="noConversion"/>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de5f24-b4b5-4251-bcb5-41ab1440b626" xsi:nil="true"/>
    <lcf76f155ced4ddcb4097134ff3c332f xmlns="339b88ae-6085-48c6-8701-0a5d22484f4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09D18EBB56290C439D4365F2C23AC47E" ma:contentTypeVersion="13" ma:contentTypeDescription="Ein neues Dokument erstellen." ma:contentTypeScope="" ma:versionID="34b94415677871403bf34c6696d1d92d">
  <xsd:schema xmlns:xsd="http://www.w3.org/2001/XMLSchema" xmlns:xs="http://www.w3.org/2001/XMLSchema" xmlns:p="http://schemas.microsoft.com/office/2006/metadata/properties" xmlns:ns2="339b88ae-6085-48c6-8701-0a5d22484f41" xmlns:ns3="85de5f24-b4b5-4251-bcb5-41ab1440b626" targetNamespace="http://schemas.microsoft.com/office/2006/metadata/properties" ma:root="true" ma:fieldsID="5fee49b7971f59d3f5e0a174bc6480e8" ns2:_="" ns3:_="">
    <xsd:import namespace="339b88ae-6085-48c6-8701-0a5d22484f41"/>
    <xsd:import namespace="85de5f24-b4b5-4251-bcb5-41ab1440b6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9b88ae-6085-48c6-8701-0a5d22484f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2e362d49-5775-4231-a1be-a09c6e1c113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de5f24-b4b5-4251-bcb5-41ab1440b62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0d47c67-b358-44b9-96fc-866ac5d4e065}" ma:internalName="TaxCatchAll" ma:showField="CatchAllData" ma:web="85de5f24-b4b5-4251-bcb5-41ab1440b6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9F8F4B-2956-41FA-8117-968F72E657E2}">
  <ds:schemaRefs>
    <ds:schemaRef ds:uri="http://schemas.microsoft.com/office/2006/metadata/properties"/>
    <ds:schemaRef ds:uri="http://schemas.microsoft.com/office/infopath/2007/PartnerControls"/>
    <ds:schemaRef ds:uri="85de5f24-b4b5-4251-bcb5-41ab1440b626"/>
    <ds:schemaRef ds:uri="339b88ae-6085-48c6-8701-0a5d22484f41"/>
  </ds:schemaRefs>
</ds:datastoreItem>
</file>

<file path=customXml/itemProps2.xml><?xml version="1.0" encoding="utf-8"?>
<ds:datastoreItem xmlns:ds="http://schemas.openxmlformats.org/officeDocument/2006/customXml" ds:itemID="{7577DDDA-D888-4FA3-99C6-3B57E3631F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9b88ae-6085-48c6-8701-0a5d22484f41"/>
    <ds:schemaRef ds:uri="85de5f24-b4b5-4251-bcb5-41ab1440b6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44E837-A912-48D8-AB76-92313A4F3ACD}">
  <ds:schemaRefs>
    <ds:schemaRef ds:uri="http://schemas.microsoft.com/sharepoint/v3/contenttype/forms"/>
  </ds:schemaRefs>
</ds:datastoreItem>
</file>

<file path=docMetadata/LabelInfo.xml><?xml version="1.0" encoding="utf-8"?>
<clbl:labelList xmlns:clbl="http://schemas.microsoft.com/office/2020/mipLabelMetadata">
  <clbl:label id="{48141450-2387-4aca-b41f-19cd6be9dd3c}" enabled="1" method="Standard" siteId="{adf10e2b-b6e9-41d6-be2f-c12bb566019c}"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Zuschlagskriterien Stahlbau</vt:lpstr>
      <vt:lpstr>Ergebnis Zuschlag Stahlbau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Heide, Stephan</dc:creator>
  <cp:lastModifiedBy>Bartl Michael</cp:lastModifiedBy>
  <cp:lastPrinted>2025-11-21T06:58:49Z</cp:lastPrinted>
  <dcterms:created xsi:type="dcterms:W3CDTF">2025-11-06T14:44:24Z</dcterms:created>
  <dcterms:modified xsi:type="dcterms:W3CDTF">2026-10-16T08:52:55Z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141450-2387-4aca-b41f-19cd6be9dd3c_Enabled">
    <vt:lpwstr>true</vt:lpwstr>
  </property>
  <property fmtid="{D5CDD505-2E9C-101B-9397-08002B2CF9AE}" pid="3" name="MSIP_Label_48141450-2387-4aca-b41f-19cd6be9dd3c_SetDate">
    <vt:lpwstr>2025-11-06T14:44:31Z</vt:lpwstr>
  </property>
  <property fmtid="{D5CDD505-2E9C-101B-9397-08002B2CF9AE}" pid="4" name="MSIP_Label_48141450-2387-4aca-b41f-19cd6be9dd3c_Method">
    <vt:lpwstr>Standard</vt:lpwstr>
  </property>
  <property fmtid="{D5CDD505-2E9C-101B-9397-08002B2CF9AE}" pid="5" name="MSIP_Label_48141450-2387-4aca-b41f-19cd6be9dd3c_Name">
    <vt:lpwstr>Restricted_Unprotected</vt:lpwstr>
  </property>
  <property fmtid="{D5CDD505-2E9C-101B-9397-08002B2CF9AE}" pid="6" name="MSIP_Label_48141450-2387-4aca-b41f-19cd6be9dd3c_SiteId">
    <vt:lpwstr>adf10e2b-b6e9-41d6-be2f-c12bb566019c</vt:lpwstr>
  </property>
  <property fmtid="{D5CDD505-2E9C-101B-9397-08002B2CF9AE}" pid="7" name="MSIP_Label_48141450-2387-4aca-b41f-19cd6be9dd3c_ActionId">
    <vt:lpwstr>c4078a95-3303-46af-9f99-232aef576d89</vt:lpwstr>
  </property>
  <property fmtid="{D5CDD505-2E9C-101B-9397-08002B2CF9AE}" pid="8" name="MSIP_Label_48141450-2387-4aca-b41f-19cd6be9dd3c_ContentBits">
    <vt:lpwstr>0</vt:lpwstr>
  </property>
  <property fmtid="{D5CDD505-2E9C-101B-9397-08002B2CF9AE}" pid="9" name="MSIP_Label_48141450-2387-4aca-b41f-19cd6be9dd3c_Tag">
    <vt:lpwstr>10, 3, 0, 1</vt:lpwstr>
  </property>
  <property fmtid="{D5CDD505-2E9C-101B-9397-08002B2CF9AE}" pid="10" name="ContentTypeId">
    <vt:lpwstr>0x01010009D18EBB56290C439D4365F2C23AC47E</vt:lpwstr>
  </property>
  <property fmtid="{D5CDD505-2E9C-101B-9397-08002B2CF9AE}" pid="11" name="MediaServiceImageTags">
    <vt:lpwstr/>
  </property>
</Properties>
</file>