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vollmp37\AppData\Local\Temp\eFile\pe_new_3\"/>
    </mc:Choice>
  </mc:AlternateContent>
  <xr:revisionPtr revIDLastSave="0" documentId="13_ncr:1_{C8CD6DA2-D27D-4EF2-853C-5AC566A41200}" xr6:coauthVersionLast="47" xr6:coauthVersionMax="47" xr10:uidLastSave="{00000000-0000-0000-0000-000000000000}"/>
  <bookViews>
    <workbookView xWindow="3510" yWindow="470" windowWidth="15690" windowHeight="9400" xr2:uid="{00000000-000D-0000-FFFF-FFFF00000000}"/>
  </bookViews>
  <sheets>
    <sheet name="Deckblatt" sheetId="3" r:id="rId1"/>
    <sheet name="Fachrichtungen (nur gefüllte)" sheetId="7" r:id="rId2"/>
    <sheet name="Historie Umsatz" sheetId="8" r:id="rId3"/>
  </sheets>
  <definedNames>
    <definedName name="_xlnm._FilterDatabase" localSheetId="0" hidden="1">Deckblatt!$K$1:$K$23</definedName>
    <definedName name="_xlnm.Print_Area" localSheetId="0">Deckblatt!$A:$K</definedName>
    <definedName name="Text10" localSheetId="1">'Fachrichtungen (nur gefüllte)'!#REF!</definedName>
    <definedName name="Text100" localSheetId="1">'Fachrichtungen (nur gefüllte)'!#REF!</definedName>
    <definedName name="Text101" localSheetId="1">'Fachrichtungen (nur gefüllte)'!#REF!</definedName>
    <definedName name="Text102" localSheetId="1">'Fachrichtungen (nur gefüllte)'!#REF!</definedName>
    <definedName name="Text103" localSheetId="1">'Fachrichtungen (nur gefüllte)'!#REF!</definedName>
    <definedName name="Text104" localSheetId="1">'Fachrichtungen (nur gefüllte)'!#REF!</definedName>
    <definedName name="Text105" localSheetId="1">'Fachrichtungen (nur gefüllte)'!#REF!</definedName>
    <definedName name="Text106" localSheetId="1">'Fachrichtungen (nur gefüllte)'!#REF!</definedName>
    <definedName name="Text107" localSheetId="1">'Fachrichtungen (nur gefüllte)'!#REF!</definedName>
    <definedName name="Text108" localSheetId="1">'Fachrichtungen (nur gefüllte)'!#REF!</definedName>
    <definedName name="Text109" localSheetId="1">'Fachrichtungen (nur gefüllte)'!#REF!</definedName>
    <definedName name="Text11" localSheetId="1">'Fachrichtungen (nur gefüllte)'!#REF!</definedName>
    <definedName name="Text110" localSheetId="1">'Fachrichtungen (nur gefüllte)'!#REF!</definedName>
    <definedName name="Text111" localSheetId="1">'Fachrichtungen (nur gefüllte)'!#REF!</definedName>
    <definedName name="Text112" localSheetId="1">'Fachrichtungen (nur gefüllte)'!#REF!</definedName>
    <definedName name="Text113" localSheetId="1">'Fachrichtungen (nur gefüllte)'!#REF!</definedName>
    <definedName name="Text114" localSheetId="1">'Fachrichtungen (nur gefüllte)'!#REF!</definedName>
    <definedName name="Text115" localSheetId="1">'Fachrichtungen (nur gefüllte)'!#REF!</definedName>
    <definedName name="Text116" localSheetId="1">'Fachrichtungen (nur gefüllte)'!#REF!</definedName>
    <definedName name="Text117" localSheetId="1">'Fachrichtungen (nur gefüllte)'!#REF!</definedName>
    <definedName name="Text118" localSheetId="1">'Fachrichtungen (nur gefüllte)'!#REF!</definedName>
    <definedName name="Text119" localSheetId="1">'Fachrichtungen (nur gefüllte)'!#REF!</definedName>
    <definedName name="Text12" localSheetId="1">'Fachrichtungen (nur gefüllte)'!#REF!</definedName>
    <definedName name="Text120" localSheetId="1">'Fachrichtungen (nur gefüllte)'!#REF!</definedName>
    <definedName name="Text121" localSheetId="1">'Fachrichtungen (nur gefüllte)'!#REF!</definedName>
    <definedName name="Text122" localSheetId="1">'Fachrichtungen (nur gefüllte)'!#REF!</definedName>
    <definedName name="Text123" localSheetId="1">'Fachrichtungen (nur gefüllte)'!#REF!</definedName>
    <definedName name="Text124" localSheetId="1">'Fachrichtungen (nur gefüllte)'!#REF!</definedName>
    <definedName name="Text125" localSheetId="1">'Fachrichtungen (nur gefüllte)'!#REF!</definedName>
    <definedName name="Text126" localSheetId="1">'Fachrichtungen (nur gefüllte)'!#REF!</definedName>
    <definedName name="Text127" localSheetId="1">'Fachrichtungen (nur gefüllte)'!#REF!</definedName>
    <definedName name="Text128" localSheetId="1">'Fachrichtungen (nur gefüllte)'!#REF!</definedName>
    <definedName name="Text129" localSheetId="1">'Fachrichtungen (nur gefüllte)'!#REF!</definedName>
    <definedName name="Text13" localSheetId="1">'Fachrichtungen (nur gefüllte)'!#REF!</definedName>
    <definedName name="Text130" localSheetId="1">'Fachrichtungen (nur gefüllte)'!#REF!</definedName>
    <definedName name="Text131" localSheetId="1">'Fachrichtungen (nur gefüllte)'!#REF!</definedName>
    <definedName name="Text132" localSheetId="1">'Fachrichtungen (nur gefüllte)'!#REF!</definedName>
    <definedName name="Text133" localSheetId="1">'Fachrichtungen (nur gefüllte)'!#REF!</definedName>
    <definedName name="Text134" localSheetId="1">'Fachrichtungen (nur gefüllte)'!#REF!</definedName>
    <definedName name="Text135" localSheetId="1">'Fachrichtungen (nur gefüllte)'!#REF!</definedName>
    <definedName name="Text136" localSheetId="1">'Fachrichtungen (nur gefüllte)'!#REF!</definedName>
    <definedName name="Text137" localSheetId="1">'Fachrichtungen (nur gefüllte)'!#REF!</definedName>
    <definedName name="Text138" localSheetId="1">'Fachrichtungen (nur gefüllte)'!#REF!</definedName>
    <definedName name="Text139" localSheetId="1">'Fachrichtungen (nur gefüllte)'!#REF!</definedName>
    <definedName name="Text14" localSheetId="1">'Fachrichtungen (nur gefüllte)'!#REF!</definedName>
    <definedName name="Text140" localSheetId="1">'Fachrichtungen (nur gefüllte)'!#REF!</definedName>
    <definedName name="Text141" localSheetId="1">'Fachrichtungen (nur gefüllte)'!#REF!</definedName>
    <definedName name="Text142" localSheetId="1">'Fachrichtungen (nur gefüllte)'!#REF!</definedName>
    <definedName name="Text143" localSheetId="1">'Fachrichtungen (nur gefüllte)'!#REF!</definedName>
    <definedName name="Text144" localSheetId="1">'Fachrichtungen (nur gefüllte)'!#REF!</definedName>
    <definedName name="Text145" localSheetId="1">'Fachrichtungen (nur gefüllte)'!#REF!</definedName>
    <definedName name="Text146" localSheetId="1">'Fachrichtungen (nur gefüllte)'!#REF!</definedName>
    <definedName name="Text147" localSheetId="1">'Fachrichtungen (nur gefüllte)'!#REF!</definedName>
    <definedName name="Text148" localSheetId="1">'Fachrichtungen (nur gefüllte)'!#REF!</definedName>
    <definedName name="Text149" localSheetId="1">'Fachrichtungen (nur gefüllte)'!#REF!</definedName>
    <definedName name="Text15" localSheetId="1">'Fachrichtungen (nur gefüllte)'!#REF!</definedName>
    <definedName name="Text150" localSheetId="1">'Fachrichtungen (nur gefüllte)'!#REF!</definedName>
    <definedName name="Text151" localSheetId="1">'Fachrichtungen (nur gefüllte)'!#REF!</definedName>
    <definedName name="Text152" localSheetId="1">'Fachrichtungen (nur gefüllte)'!#REF!</definedName>
    <definedName name="Text153" localSheetId="1">'Fachrichtungen (nur gefüllte)'!#REF!</definedName>
    <definedName name="Text154" localSheetId="1">'Fachrichtungen (nur gefüllte)'!#REF!</definedName>
    <definedName name="Text155" localSheetId="1">'Fachrichtungen (nur gefüllte)'!#REF!</definedName>
    <definedName name="Text156" localSheetId="1">'Fachrichtungen (nur gefüllte)'!#REF!</definedName>
    <definedName name="Text157" localSheetId="1">'Fachrichtungen (nur gefüllte)'!#REF!</definedName>
    <definedName name="Text158" localSheetId="1">'Fachrichtungen (nur gefüllte)'!#REF!</definedName>
    <definedName name="Text159" localSheetId="1">'Fachrichtungen (nur gefüllte)'!#REF!</definedName>
    <definedName name="Text16" localSheetId="1">'Fachrichtungen (nur gefüllte)'!#REF!</definedName>
    <definedName name="Text160" localSheetId="1">'Fachrichtungen (nur gefüllte)'!#REF!</definedName>
    <definedName name="Text161" localSheetId="1">'Fachrichtungen (nur gefüllte)'!#REF!</definedName>
    <definedName name="Text162" localSheetId="1">'Fachrichtungen (nur gefüllte)'!#REF!</definedName>
    <definedName name="Text163" localSheetId="1">'Fachrichtungen (nur gefüllte)'!#REF!</definedName>
    <definedName name="Text164" localSheetId="1">'Fachrichtungen (nur gefüllte)'!#REF!</definedName>
    <definedName name="Text165" localSheetId="1">'Fachrichtungen (nur gefüllte)'!#REF!</definedName>
    <definedName name="Text166" localSheetId="1">'Fachrichtungen (nur gefüllte)'!#REF!</definedName>
    <definedName name="Text167" localSheetId="1">'Fachrichtungen (nur gefüllte)'!#REF!</definedName>
    <definedName name="Text168" localSheetId="1">'Fachrichtungen (nur gefüllte)'!#REF!</definedName>
    <definedName name="Text169" localSheetId="1">'Fachrichtungen (nur gefüllte)'!#REF!</definedName>
    <definedName name="Text17" localSheetId="1">'Fachrichtungen (nur gefüllte)'!#REF!</definedName>
    <definedName name="Text170" localSheetId="1">'Fachrichtungen (nur gefüllte)'!#REF!</definedName>
    <definedName name="Text171" localSheetId="1">'Fachrichtungen (nur gefüllte)'!#REF!</definedName>
    <definedName name="Text172" localSheetId="1">'Fachrichtungen (nur gefüllte)'!#REF!</definedName>
    <definedName name="Text173" localSheetId="1">'Fachrichtungen (nur gefüllte)'!#REF!</definedName>
    <definedName name="Text174" localSheetId="1">'Fachrichtungen (nur gefüllte)'!#REF!</definedName>
    <definedName name="Text175" localSheetId="1">'Fachrichtungen (nur gefüllte)'!#REF!</definedName>
    <definedName name="Text176" localSheetId="1">'Fachrichtungen (nur gefüllte)'!#REF!</definedName>
    <definedName name="Text177" localSheetId="1">'Fachrichtungen (nur gefüllte)'!#REF!</definedName>
    <definedName name="Text178" localSheetId="1">'Fachrichtungen (nur gefüllte)'!#REF!</definedName>
    <definedName name="Text179" localSheetId="1">'Fachrichtungen (nur gefüllte)'!#REF!</definedName>
    <definedName name="Text18" localSheetId="1">'Fachrichtungen (nur gefüllte)'!#REF!</definedName>
    <definedName name="Text180" localSheetId="1">'Fachrichtungen (nur gefüllte)'!#REF!</definedName>
    <definedName name="Text181" localSheetId="1">'Fachrichtungen (nur gefüllte)'!#REF!</definedName>
    <definedName name="Text182" localSheetId="1">'Fachrichtungen (nur gefüllte)'!#REF!</definedName>
    <definedName name="Text183" localSheetId="1">'Fachrichtungen (nur gefüllte)'!#REF!</definedName>
    <definedName name="Text184" localSheetId="1">'Fachrichtungen (nur gefüllte)'!#REF!</definedName>
    <definedName name="Text185" localSheetId="1">'Fachrichtungen (nur gefüllte)'!#REF!</definedName>
    <definedName name="Text186" localSheetId="1">'Fachrichtungen (nur gefüllte)'!#REF!</definedName>
    <definedName name="Text187" localSheetId="1">'Fachrichtungen (nur gefüllte)'!#REF!</definedName>
    <definedName name="Text188" localSheetId="1">'Fachrichtungen (nur gefüllte)'!#REF!</definedName>
    <definedName name="Text189" localSheetId="1">'Fachrichtungen (nur gefüllte)'!#REF!</definedName>
    <definedName name="Text19" localSheetId="1">'Fachrichtungen (nur gefüllte)'!#REF!</definedName>
    <definedName name="Text190" localSheetId="1">'Fachrichtungen (nur gefüllte)'!#REF!</definedName>
    <definedName name="Text191" localSheetId="1">'Fachrichtungen (nur gefüllte)'!#REF!</definedName>
    <definedName name="Text192" localSheetId="1">'Fachrichtungen (nur gefüllte)'!#REF!</definedName>
    <definedName name="Text193" localSheetId="1">'Fachrichtungen (nur gefüllte)'!#REF!</definedName>
    <definedName name="Text194" localSheetId="1">'Fachrichtungen (nur gefüllte)'!#REF!</definedName>
    <definedName name="Text195" localSheetId="1">'Fachrichtungen (nur gefüllte)'!#REF!</definedName>
    <definedName name="Text196" localSheetId="1">'Fachrichtungen (nur gefüllte)'!#REF!</definedName>
    <definedName name="Text197" localSheetId="1">'Fachrichtungen (nur gefüllte)'!#REF!</definedName>
    <definedName name="Text198" localSheetId="1">'Fachrichtungen (nur gefüllte)'!#REF!</definedName>
    <definedName name="Text199" localSheetId="1">'Fachrichtungen (nur gefüllte)'!#REF!</definedName>
    <definedName name="Text20" localSheetId="1">'Fachrichtungen (nur gefüllte)'!#REF!</definedName>
    <definedName name="Text200" localSheetId="1">'Fachrichtungen (nur gefüllte)'!#REF!</definedName>
    <definedName name="Text201" localSheetId="1">'Fachrichtungen (nur gefüllte)'!#REF!</definedName>
    <definedName name="Text202" localSheetId="1">'Fachrichtungen (nur gefüllte)'!#REF!</definedName>
    <definedName name="Text203" localSheetId="1">'Fachrichtungen (nur gefüllte)'!#REF!</definedName>
    <definedName name="Text204" localSheetId="1">'Fachrichtungen (nur gefüllte)'!#REF!</definedName>
    <definedName name="Text205" localSheetId="1">'Fachrichtungen (nur gefüllte)'!#REF!</definedName>
    <definedName name="Text206" localSheetId="1">'Fachrichtungen (nur gefüllte)'!#REF!</definedName>
    <definedName name="Text207" localSheetId="1">'Fachrichtungen (nur gefüllte)'!#REF!</definedName>
    <definedName name="Text208" localSheetId="1">'Fachrichtungen (nur gefüllte)'!#REF!</definedName>
    <definedName name="Text209" localSheetId="1">'Fachrichtungen (nur gefüllte)'!#REF!</definedName>
    <definedName name="Text21" localSheetId="1">'Fachrichtungen (nur gefüllte)'!#REF!</definedName>
    <definedName name="Text210" localSheetId="1">'Fachrichtungen (nur gefüllte)'!#REF!</definedName>
    <definedName name="Text211" localSheetId="1">'Fachrichtungen (nur gefüllte)'!#REF!</definedName>
    <definedName name="Text212" localSheetId="1">'Fachrichtungen (nur gefüllte)'!#REF!</definedName>
    <definedName name="Text213" localSheetId="1">'Fachrichtungen (nur gefüllte)'!#REF!</definedName>
    <definedName name="Text214" localSheetId="1">'Fachrichtungen (nur gefüllte)'!#REF!</definedName>
    <definedName name="Text215" localSheetId="1">'Fachrichtungen (nur gefüllte)'!#REF!</definedName>
    <definedName name="Text216" localSheetId="1">'Fachrichtungen (nur gefüllte)'!#REF!</definedName>
    <definedName name="Text217" localSheetId="1">'Fachrichtungen (nur gefüllte)'!#REF!</definedName>
    <definedName name="Text218" localSheetId="1">'Fachrichtungen (nur gefüllte)'!#REF!</definedName>
    <definedName name="Text219" localSheetId="1">'Fachrichtungen (nur gefüllte)'!#REF!</definedName>
    <definedName name="Text22" localSheetId="1">'Fachrichtungen (nur gefüllte)'!#REF!</definedName>
    <definedName name="Text220" localSheetId="1">'Fachrichtungen (nur gefüllte)'!#REF!</definedName>
    <definedName name="Text221" localSheetId="1">'Fachrichtungen (nur gefüllte)'!#REF!</definedName>
    <definedName name="Text222" localSheetId="1">'Fachrichtungen (nur gefüllte)'!#REF!</definedName>
    <definedName name="Text223" localSheetId="1">'Fachrichtungen (nur gefüllte)'!#REF!</definedName>
    <definedName name="Text224" localSheetId="1">'Fachrichtungen (nur gefüllte)'!#REF!</definedName>
    <definedName name="Text225" localSheetId="1">'Fachrichtungen (nur gefüllte)'!#REF!</definedName>
    <definedName name="Text226" localSheetId="1">'Fachrichtungen (nur gefüllte)'!#REF!</definedName>
    <definedName name="Text227" localSheetId="1">'Fachrichtungen (nur gefüllte)'!#REF!</definedName>
    <definedName name="Text228" localSheetId="1">'Fachrichtungen (nur gefüllte)'!#REF!</definedName>
    <definedName name="Text229" localSheetId="1">'Fachrichtungen (nur gefüllte)'!#REF!</definedName>
    <definedName name="Text23" localSheetId="1">'Fachrichtungen (nur gefüllte)'!#REF!</definedName>
    <definedName name="Text230" localSheetId="1">'Fachrichtungen (nur gefüllte)'!#REF!</definedName>
    <definedName name="Text231" localSheetId="1">'Fachrichtungen (nur gefüllte)'!#REF!</definedName>
    <definedName name="Text232" localSheetId="1">'Fachrichtungen (nur gefüllte)'!#REF!</definedName>
    <definedName name="Text233" localSheetId="1">'Fachrichtungen (nur gefüllte)'!#REF!</definedName>
    <definedName name="Text234" localSheetId="1">'Fachrichtungen (nur gefüllte)'!#REF!</definedName>
    <definedName name="Text235" localSheetId="1">'Fachrichtungen (nur gefüllte)'!#REF!</definedName>
    <definedName name="Text236" localSheetId="1">'Fachrichtungen (nur gefüllte)'!#REF!</definedName>
    <definedName name="Text237" localSheetId="1">'Fachrichtungen (nur gefüllte)'!#REF!</definedName>
    <definedName name="Text24" localSheetId="1">'Fachrichtungen (nur gefüllte)'!#REF!</definedName>
    <definedName name="Text25" localSheetId="1">'Fachrichtungen (nur gefüllte)'!#REF!</definedName>
    <definedName name="Text26" localSheetId="1">'Fachrichtungen (nur gefüllte)'!#REF!</definedName>
    <definedName name="Text27" localSheetId="1">'Fachrichtungen (nur gefüllte)'!#REF!</definedName>
    <definedName name="Text28" localSheetId="1">'Fachrichtungen (nur gefüllte)'!#REF!</definedName>
    <definedName name="Text29" localSheetId="1">'Fachrichtungen (nur gefüllte)'!#REF!</definedName>
    <definedName name="Text30" localSheetId="1">'Fachrichtungen (nur gefüllte)'!#REF!</definedName>
    <definedName name="Text31" localSheetId="1">'Fachrichtungen (nur gefüllte)'!#REF!</definedName>
    <definedName name="Text32" localSheetId="1">'Fachrichtungen (nur gefüllte)'!#REF!</definedName>
    <definedName name="Text33" localSheetId="1">'Fachrichtungen (nur gefüllte)'!#REF!</definedName>
    <definedName name="Text34" localSheetId="1">'Fachrichtungen (nur gefüllte)'!#REF!</definedName>
    <definedName name="Text35" localSheetId="1">'Fachrichtungen (nur gefüllte)'!#REF!</definedName>
    <definedName name="Text36" localSheetId="1">'Fachrichtungen (nur gefüllte)'!#REF!</definedName>
    <definedName name="Text37" localSheetId="1">'Fachrichtungen (nur gefüllte)'!#REF!</definedName>
    <definedName name="Text38" localSheetId="1">'Fachrichtungen (nur gefüllte)'!#REF!</definedName>
    <definedName name="Text39" localSheetId="1">'Fachrichtungen (nur gefüllte)'!#REF!</definedName>
    <definedName name="Text40" localSheetId="1">'Fachrichtungen (nur gefüllte)'!#REF!</definedName>
    <definedName name="Text41" localSheetId="1">'Fachrichtungen (nur gefüllte)'!#REF!</definedName>
    <definedName name="Text42" localSheetId="1">'Fachrichtungen (nur gefüllte)'!#REF!</definedName>
    <definedName name="Text43" localSheetId="1">'Fachrichtungen (nur gefüllte)'!#REF!</definedName>
    <definedName name="Text44" localSheetId="1">'Fachrichtungen (nur gefüllte)'!#REF!</definedName>
    <definedName name="Text45" localSheetId="1">'Fachrichtungen (nur gefüllte)'!#REF!</definedName>
    <definedName name="Text456" localSheetId="1">'Fachrichtungen (nur gefüllte)'!#REF!</definedName>
    <definedName name="Text457" localSheetId="1">'Fachrichtungen (nur gefüllte)'!#REF!</definedName>
    <definedName name="Text46" localSheetId="1">'Fachrichtungen (nur gefüllte)'!#REF!</definedName>
    <definedName name="Text47" localSheetId="1">'Fachrichtungen (nur gefüllte)'!#REF!</definedName>
    <definedName name="Text48" localSheetId="1">'Fachrichtungen (nur gefüllte)'!#REF!</definedName>
    <definedName name="Text49" localSheetId="1">'Fachrichtungen (nur gefüllte)'!#REF!</definedName>
    <definedName name="Text50" localSheetId="1">'Fachrichtungen (nur gefüllte)'!#REF!</definedName>
    <definedName name="Text51" localSheetId="1">'Fachrichtungen (nur gefüllte)'!#REF!</definedName>
    <definedName name="Text52" localSheetId="1">'Fachrichtungen (nur gefüllte)'!#REF!</definedName>
    <definedName name="Text53" localSheetId="1">'Fachrichtungen (nur gefüllte)'!#REF!</definedName>
    <definedName name="Text54" localSheetId="1">'Fachrichtungen (nur gefüllte)'!#REF!</definedName>
    <definedName name="Text55" localSheetId="1">'Fachrichtungen (nur gefüllte)'!#REF!</definedName>
    <definedName name="Text56" localSheetId="1">'Fachrichtungen (nur gefüllte)'!#REF!</definedName>
    <definedName name="Text57" localSheetId="1">'Fachrichtungen (nur gefüllte)'!#REF!</definedName>
    <definedName name="Text58" localSheetId="1">'Fachrichtungen (nur gefüllte)'!#REF!</definedName>
    <definedName name="Text59" localSheetId="1">'Fachrichtungen (nur gefüllte)'!#REF!</definedName>
    <definedName name="Text6" localSheetId="1">'Fachrichtungen (nur gefüllte)'!#REF!</definedName>
    <definedName name="Text60" localSheetId="1">'Fachrichtungen (nur gefüllte)'!#REF!</definedName>
    <definedName name="Text61" localSheetId="1">'Fachrichtungen (nur gefüllte)'!#REF!</definedName>
    <definedName name="Text62" localSheetId="1">'Fachrichtungen (nur gefüllte)'!#REF!</definedName>
    <definedName name="Text63" localSheetId="1">'Fachrichtungen (nur gefüllte)'!#REF!</definedName>
    <definedName name="Text64" localSheetId="1">'Fachrichtungen (nur gefüllte)'!#REF!</definedName>
    <definedName name="Text65" localSheetId="1">'Fachrichtungen (nur gefüllte)'!#REF!</definedName>
    <definedName name="Text66" localSheetId="1">'Fachrichtungen (nur gefüllte)'!#REF!</definedName>
    <definedName name="Text67" localSheetId="1">'Fachrichtungen (nur gefüllte)'!#REF!</definedName>
    <definedName name="Text68" localSheetId="1">'Fachrichtungen (nur gefüllte)'!#REF!</definedName>
    <definedName name="Text69" localSheetId="1">'Fachrichtungen (nur gefüllte)'!#REF!</definedName>
    <definedName name="Text7" localSheetId="1">'Fachrichtungen (nur gefüllte)'!#REF!</definedName>
    <definedName name="Text70" localSheetId="1">'Fachrichtungen (nur gefüllte)'!#REF!</definedName>
    <definedName name="Text71" localSheetId="1">'Fachrichtungen (nur gefüllte)'!#REF!</definedName>
    <definedName name="Text72" localSheetId="1">'Fachrichtungen (nur gefüllte)'!#REF!</definedName>
    <definedName name="Text73" localSheetId="1">'Fachrichtungen (nur gefüllte)'!#REF!</definedName>
    <definedName name="Text74" localSheetId="1">'Fachrichtungen (nur gefüllte)'!#REF!</definedName>
    <definedName name="Text75" localSheetId="1">'Fachrichtungen (nur gefüllte)'!#REF!</definedName>
    <definedName name="Text76" localSheetId="1">'Fachrichtungen (nur gefüllte)'!#REF!</definedName>
    <definedName name="Text77" localSheetId="1">'Fachrichtungen (nur gefüllte)'!#REF!</definedName>
    <definedName name="Text78" localSheetId="1">'Fachrichtungen (nur gefüllte)'!#REF!</definedName>
    <definedName name="Text79" localSheetId="1">'Fachrichtungen (nur gefüllte)'!#REF!</definedName>
    <definedName name="Text8" localSheetId="1">'Fachrichtungen (nur gefüllte)'!#REF!</definedName>
    <definedName name="Text80" localSheetId="1">'Fachrichtungen (nur gefüllte)'!#REF!</definedName>
    <definedName name="Text81" localSheetId="1">'Fachrichtungen (nur gefüllte)'!#REF!</definedName>
    <definedName name="Text82" localSheetId="1">'Fachrichtungen (nur gefüllte)'!#REF!</definedName>
    <definedName name="Text83" localSheetId="1">'Fachrichtungen (nur gefüllte)'!#REF!</definedName>
    <definedName name="Text84" localSheetId="1">'Fachrichtungen (nur gefüllte)'!#REF!</definedName>
    <definedName name="Text85" localSheetId="1">'Fachrichtungen (nur gefüllte)'!#REF!</definedName>
    <definedName name="Text86" localSheetId="1">'Fachrichtungen (nur gefüllte)'!#REF!</definedName>
    <definedName name="Text87" localSheetId="1">'Fachrichtungen (nur gefüllte)'!#REF!</definedName>
    <definedName name="Text88" localSheetId="1">'Fachrichtungen (nur gefüllte)'!#REF!</definedName>
    <definedName name="Text89" localSheetId="1">'Fachrichtungen (nur gefüllte)'!#REF!</definedName>
    <definedName name="Text9" localSheetId="1">'Fachrichtungen (nur gefüllte)'!#REF!</definedName>
    <definedName name="Text90" localSheetId="1">'Fachrichtungen (nur gefüllte)'!#REF!</definedName>
    <definedName name="Text91" localSheetId="1">'Fachrichtungen (nur gefüllte)'!#REF!</definedName>
    <definedName name="Text92" localSheetId="1">'Fachrichtungen (nur gefüllte)'!#REF!</definedName>
    <definedName name="Text93" localSheetId="1">'Fachrichtungen (nur gefüllte)'!#REF!</definedName>
    <definedName name="Text94" localSheetId="1">'Fachrichtungen (nur gefüllte)'!#REF!</definedName>
    <definedName name="Text95" localSheetId="1">'Fachrichtungen (nur gefüllte)'!#REF!</definedName>
    <definedName name="Text96" localSheetId="1">'Fachrichtungen (nur gefüllte)'!#REF!</definedName>
    <definedName name="Text97" localSheetId="1">'Fachrichtungen (nur gefüllte)'!#REF!</definedName>
    <definedName name="Text98" localSheetId="1">'Fachrichtungen (nur gefüllte)'!#REF!</definedName>
    <definedName name="Text99" localSheetId="1">'Fachrichtungen (nur gefüllte)'!#REF!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8" l="1"/>
  <c r="C14" i="8"/>
  <c r="C13" i="8"/>
  <c r="C12" i="8"/>
  <c r="C11" i="8"/>
  <c r="C10" i="8"/>
  <c r="C9" i="8"/>
  <c r="C8" i="8"/>
  <c r="C7" i="8"/>
  <c r="C6" i="8"/>
  <c r="C5" i="8"/>
  <c r="K25" i="7"/>
  <c r="H25" i="7"/>
  <c r="K24" i="7"/>
  <c r="H24" i="7"/>
  <c r="K23" i="7"/>
  <c r="H23" i="7"/>
  <c r="K22" i="7"/>
  <c r="H22" i="7"/>
  <c r="K21" i="7"/>
  <c r="H21" i="7"/>
  <c r="K20" i="7"/>
  <c r="H20" i="7"/>
  <c r="K19" i="7"/>
  <c r="H19" i="7"/>
  <c r="K18" i="7"/>
  <c r="H18" i="7"/>
  <c r="K17" i="7"/>
  <c r="H17" i="7"/>
  <c r="K16" i="7"/>
  <c r="H16" i="7"/>
  <c r="K15" i="7"/>
  <c r="H15" i="7"/>
  <c r="K14" i="7"/>
  <c r="H14" i="7"/>
  <c r="K13" i="7"/>
  <c r="H13" i="7"/>
  <c r="K12" i="7"/>
  <c r="H12" i="7"/>
  <c r="K11" i="7"/>
  <c r="H11" i="7"/>
  <c r="K10" i="7"/>
  <c r="H10" i="7"/>
  <c r="K9" i="7"/>
  <c r="H9" i="7"/>
  <c r="K8" i="7"/>
  <c r="H8" i="7"/>
  <c r="K7" i="7"/>
  <c r="H7" i="7"/>
  <c r="K6" i="7"/>
  <c r="H6" i="7"/>
  <c r="F27" i="7"/>
  <c r="K27" i="7"/>
  <c r="J27" i="7"/>
  <c r="C27" i="7"/>
  <c r="C16" i="8"/>
  <c r="I27" i="7"/>
  <c r="H27" i="7"/>
  <c r="E27" i="7"/>
  <c r="G27" i="7"/>
  <c r="D27" i="7"/>
  <c r="C20" i="8"/>
</calcChain>
</file>

<file path=xl/sharedStrings.xml><?xml version="1.0" encoding="utf-8"?>
<sst xmlns="http://schemas.openxmlformats.org/spreadsheetml/2006/main" count="117" uniqueCount="93">
  <si>
    <t>     </t>
  </si>
  <si>
    <t>Planbetten</t>
  </si>
  <si>
    <t>Anzahl Ärzte</t>
  </si>
  <si>
    <t>Absolute Fallzahl</t>
  </si>
  <si>
    <t>Hauptabteilung/en</t>
  </si>
  <si>
    <t>Krankenhaus-ambulanz/ Hochschulambulanz</t>
  </si>
  <si>
    <t>Insgesamt
(stationär und ambulant; ohne Belegabteilungen)</t>
  </si>
  <si>
    <t>Belegabteilung/en</t>
  </si>
  <si>
    <t>Behandlungsfälle</t>
  </si>
  <si>
    <t>Fachrichtungen</t>
  </si>
  <si>
    <t>I. Versicherte Unternehmen und Risiken</t>
  </si>
  <si>
    <t>a) Krankenhaus/-häuser</t>
  </si>
  <si>
    <t>b) Weitere mitversicherte Unternehmen</t>
  </si>
  <si>
    <t>Vollstationäre Behandlungsfälle</t>
  </si>
  <si>
    <t>Teilstationäre Behandlungsfälle</t>
  </si>
  <si>
    <t>Umsatz</t>
  </si>
  <si>
    <t>Summe:</t>
  </si>
  <si>
    <t>DONAUISAR Klinikum Deggendorf- Dingolfing-Landau gKU (Summe der Krankenhäuser - siehe Deckblatt I.a)</t>
  </si>
  <si>
    <t>DONAUISAR Klinikum Deggendorf- Dingolfing-Landau gKU</t>
  </si>
  <si>
    <t/>
  </si>
  <si>
    <t>1. Klinikum Deggendorf (Akutkrankenhaus (Allgem. / Fach-Krankenh.))</t>
  </si>
  <si>
    <t>2. Krankenhaus Landau (Akutkrankenhaus (Allgem. / Fach-Krankenh.))</t>
  </si>
  <si>
    <t>3. Krankenhaus Dingolfing (Akutkrankenhaus (Allgem. / Fach-Krankenh.))</t>
  </si>
  <si>
    <t>Statistikdaten zum Jahrgang 2024</t>
  </si>
  <si>
    <t>0100</t>
  </si>
  <si>
    <t>Innere Medizin</t>
  </si>
  <si>
    <t>0200</t>
  </si>
  <si>
    <t>Geriatrie</t>
  </si>
  <si>
    <t>0300</t>
  </si>
  <si>
    <t>Kardiologie</t>
  </si>
  <si>
    <t>0500</t>
  </si>
  <si>
    <t>Hämatologie und intern.Onkolog</t>
  </si>
  <si>
    <t>0700</t>
  </si>
  <si>
    <t>Gastroenterologie</t>
  </si>
  <si>
    <t>0800</t>
  </si>
  <si>
    <t>Pneumologie</t>
  </si>
  <si>
    <t>1000</t>
  </si>
  <si>
    <t>Pädiatrie</t>
  </si>
  <si>
    <t>1200</t>
  </si>
  <si>
    <t>Neonatologie</t>
  </si>
  <si>
    <t>1500</t>
  </si>
  <si>
    <t>Allgemeine Chirurgie</t>
  </si>
  <si>
    <t>1600</t>
  </si>
  <si>
    <t>Unfallchirurgie</t>
  </si>
  <si>
    <t>1700</t>
  </si>
  <si>
    <t>Neurochirurgie</t>
  </si>
  <si>
    <t>2200</t>
  </si>
  <si>
    <t>Urologie</t>
  </si>
  <si>
    <t>2425</t>
  </si>
  <si>
    <t>Frauenheilkunde</t>
  </si>
  <si>
    <t>2500</t>
  </si>
  <si>
    <t>Geburtshilfe</t>
  </si>
  <si>
    <t>2600</t>
  </si>
  <si>
    <t>Hals-, Nasen- Ohrenheilkunde</t>
  </si>
  <si>
    <t>2700</t>
  </si>
  <si>
    <t>Augenheilkunde</t>
  </si>
  <si>
    <t>2800</t>
  </si>
  <si>
    <t>Neurologie</t>
  </si>
  <si>
    <t>3500</t>
  </si>
  <si>
    <t>Zahn-,Kiefer-HK, Kieferchirurg</t>
  </si>
  <si>
    <t>3600</t>
  </si>
  <si>
    <t>Intensivmedizin</t>
  </si>
  <si>
    <t>3700</t>
  </si>
  <si>
    <t>Sonstige Fachrichtung</t>
  </si>
  <si>
    <t>Anzahl Geburten:</t>
  </si>
  <si>
    <t>1.2. MVZ Klinikum Deggendorf GmbH (Außenumsatz 2024: 4,8 Mio. €)</t>
  </si>
  <si>
    <t>3.1. MVZ Donauisar Klinikum Dingolfing GmbH (Außenumsatz 2024: 1,5 Mio. €)</t>
  </si>
  <si>
    <t>2.1. MVZ Klinikum Landau GmbH (Außenumsatz 2024: 1,1 €)</t>
  </si>
  <si>
    <t>1.1. DONAUISAR KlinikService GmbH (Außenumsatz 2024: 162.000 €)</t>
  </si>
  <si>
    <t>1.3. PalliDonis gGmbH (Außenumsatz 2024: 2,4 €)</t>
  </si>
  <si>
    <t>Umsatzerlöse (Entwicklung im Zeitablauf)</t>
  </si>
  <si>
    <t>1.</t>
  </si>
  <si>
    <t>Erlöse aus Krankenhausleistungen (KGr. 40)</t>
  </si>
  <si>
    <t>2.</t>
  </si>
  <si>
    <t>Erlöse aus Wahlleistungen (KGr. 41)</t>
  </si>
  <si>
    <t>3.</t>
  </si>
  <si>
    <t>Erlöse aus ambulanten Leistungen des Krankenhauses (KGr. 42)</t>
  </si>
  <si>
    <t>4.</t>
  </si>
  <si>
    <t>Nutzungsentgelte der Ärzte (KGr. 43)</t>
  </si>
  <si>
    <t>4a.</t>
  </si>
  <si>
    <t>Umsatzerlöse nach § 277 (1) HGB (KGr. 44, 45, 57, 58; KUGr. 591)</t>
  </si>
  <si>
    <t>5.</t>
  </si>
  <si>
    <t>Erhöhung oder Verminderung des Bestandes.. (KUGr. 550 u. 551)</t>
  </si>
  <si>
    <t>6.</t>
  </si>
  <si>
    <t>andere aktivierte Eigenleistungen (KUGr. 472)</t>
  </si>
  <si>
    <t>7.</t>
  </si>
  <si>
    <t>Zuweisungen und Zuschüsse der öffentlichen Hand, ..(KUGr. 472)</t>
  </si>
  <si>
    <t>8.</t>
  </si>
  <si>
    <t>sonstige betriebliche Erträge</t>
  </si>
  <si>
    <t>abzüglich außerordentliche Erträge</t>
  </si>
  <si>
    <t>9.</t>
  </si>
  <si>
    <t>Summe Außenumsätze rechtl. Selbst. Tochtergesellschaften</t>
  </si>
  <si>
    <t>Gesamtsumme: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</si>
</sst>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none"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45">
    <xf numFmtId="0" fontId="0" fillId="0" borderId="0" xfId="0"/>
    <xf numFmtId="3" fontId="0" fillId="0" borderId="0" xfId="0" applyNumberForma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44" fontId="2" fillId="0" borderId="10" xfId="1" applyFont="1" applyBorder="1" applyAlignment="1">
      <alignment horizontal="right" vertical="center" wrapText="1"/>
    </xf>
    <xf numFmtId="44" fontId="2" fillId="0" borderId="5" xfId="1" applyFont="1" applyBorder="1" applyAlignment="1">
      <alignment horizontal="right" vertical="center" wrapText="1"/>
    </xf>
    <xf numFmtId="44" fontId="2" fillId="0" borderId="0" xfId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3" fontId="2" fillId="4" borderId="12" xfId="0" applyNumberFormat="1" applyFont="1" applyFill="1" applyBorder="1" applyAlignment="1">
      <alignment horizontal="right" vertical="center" wrapText="1"/>
    </xf>
    <xf numFmtId="3" fontId="2" fillId="4" borderId="13" xfId="0" applyNumberFormat="1" applyFont="1" applyFill="1" applyBorder="1" applyAlignment="1">
      <alignment horizontal="right" vertical="center" wrapText="1"/>
    </xf>
    <xf numFmtId="3" fontId="2" fillId="4" borderId="14" xfId="0" applyNumberFormat="1" applyFont="1" applyFill="1" applyBorder="1" applyAlignment="1">
      <alignment horizontal="right" vertical="center" wrapText="1"/>
    </xf>
    <xf numFmtId="3" fontId="2" fillId="4" borderId="15" xfId="0" applyNumberFormat="1" applyFont="1" applyFill="1" applyBorder="1" applyAlignment="1">
      <alignment horizontal="right" vertical="center" wrapText="1"/>
    </xf>
    <xf numFmtId="3" fontId="2" fillId="4" borderId="16" xfId="0" applyNumberFormat="1" applyFont="1" applyFill="1" applyBorder="1" applyAlignment="1">
      <alignment horizontal="right" vertical="center" wrapText="1"/>
    </xf>
    <xf numFmtId="0" fontId="1" fillId="5" borderId="3" xfId="0" applyFont="1" applyFill="1" applyBorder="1"/>
    <xf numFmtId="0" fontId="0" fillId="0" borderId="0" xfId="0" applyAlignment="1">
      <alignment horizontal="right"/>
    </xf>
    <xf numFmtId="44" fontId="0" fillId="0" borderId="0" xfId="0" applyNumberFormat="1"/>
    <xf numFmtId="0" fontId="12" fillId="0" borderId="0" xfId="0" applyFont="1" applyAlignment="1">
      <alignment horizontal="right"/>
    </xf>
    <xf numFmtId="44" fontId="2" fillId="0" borderId="0" xfId="0" applyNumberFormat="1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</cellXfs>
  <cellStyles count="3">
    <cellStyle name="Standard" xfId="0" builtinId="0"/>
    <cellStyle name="Währung" xfId="1" builtinId="4"/>
    <cellStyle name="Währung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K23"/>
  <sheetViews>
    <sheetView tabSelected="1" topLeftCell="A7" zoomScaleNormal="100" workbookViewId="0">
      <selection activeCell="E6" sqref="E6"/>
    </sheetView>
  </sheetViews>
  <sheetFormatPr baseColWidth="10" defaultColWidth="11.453125" defaultRowHeight="14" x14ac:dyDescent="0.3"/>
  <cols>
    <col min="1" max="2" width="3.54296875" style="9" customWidth="1"/>
    <col min="3" max="3" width="8.54296875" style="9" customWidth="1"/>
    <col min="4" max="7" width="11.453125" style="9"/>
    <col min="8" max="9" width="5.7265625" style="9" customWidth="1"/>
    <col min="10" max="10" width="6.26953125" style="20" customWidth="1"/>
    <col min="11" max="11" width="7.81640625" style="21" customWidth="1"/>
    <col min="12" max="16384" width="11.453125" style="9"/>
  </cols>
  <sheetData>
    <row r="1" spans="1:11" x14ac:dyDescent="0.3">
      <c r="K1" s="22"/>
    </row>
    <row r="2" spans="1:11" x14ac:dyDescent="0.3">
      <c r="A2" s="10"/>
      <c r="K2" s="22"/>
    </row>
    <row r="3" spans="1:11" x14ac:dyDescent="0.3">
      <c r="A3" s="8" t="s">
        <v>18</v>
      </c>
      <c r="K3" s="22"/>
    </row>
    <row r="4" spans="1:11" x14ac:dyDescent="0.3">
      <c r="A4" s="8" t="s">
        <v>19</v>
      </c>
      <c r="K4" s="22"/>
    </row>
    <row r="5" spans="1:11" x14ac:dyDescent="0.3">
      <c r="A5" s="8" t="s">
        <v>19</v>
      </c>
      <c r="K5" s="22"/>
    </row>
    <row r="6" spans="1:11" x14ac:dyDescent="0.3">
      <c r="K6" s="22"/>
    </row>
    <row r="7" spans="1:11" x14ac:dyDescent="0.3">
      <c r="A7" s="11" t="s">
        <v>10</v>
      </c>
      <c r="K7" s="22" t="s">
        <v>19</v>
      </c>
    </row>
    <row r="8" spans="1:11" x14ac:dyDescent="0.3">
      <c r="K8" s="22" t="s">
        <v>19</v>
      </c>
    </row>
    <row r="9" spans="1:11" x14ac:dyDescent="0.3">
      <c r="B9" s="11" t="s">
        <v>11</v>
      </c>
      <c r="C9" s="11"/>
      <c r="K9" s="22"/>
    </row>
    <row r="10" spans="1:11" x14ac:dyDescent="0.3">
      <c r="B10" s="9" t="s">
        <v>20</v>
      </c>
      <c r="K10" s="22"/>
    </row>
    <row r="11" spans="1:11" x14ac:dyDescent="0.3">
      <c r="B11" s="9" t="s">
        <v>21</v>
      </c>
      <c r="K11" s="22"/>
    </row>
    <row r="12" spans="1:11" x14ac:dyDescent="0.3">
      <c r="B12" s="9" t="s">
        <v>22</v>
      </c>
      <c r="K12" s="22"/>
    </row>
    <row r="13" spans="1:11" x14ac:dyDescent="0.3">
      <c r="K13" s="22"/>
    </row>
    <row r="14" spans="1:11" x14ac:dyDescent="0.3">
      <c r="B14" s="11" t="s">
        <v>12</v>
      </c>
      <c r="C14" s="11"/>
      <c r="K14" s="22"/>
    </row>
    <row r="15" spans="1:11" x14ac:dyDescent="0.3">
      <c r="B15" s="9" t="s">
        <v>68</v>
      </c>
      <c r="K15" s="22"/>
    </row>
    <row r="16" spans="1:11" x14ac:dyDescent="0.3">
      <c r="B16" s="9" t="s">
        <v>65</v>
      </c>
      <c r="K16" s="22"/>
    </row>
    <row r="17" spans="2:11" x14ac:dyDescent="0.3">
      <c r="B17" s="9" t="s">
        <v>69</v>
      </c>
      <c r="K17" s="22"/>
    </row>
    <row r="18" spans="2:11" x14ac:dyDescent="0.3">
      <c r="B18" s="9" t="s">
        <v>67</v>
      </c>
      <c r="K18" s="22"/>
    </row>
    <row r="19" spans="2:11" x14ac:dyDescent="0.3">
      <c r="B19" s="9" t="s">
        <v>66</v>
      </c>
      <c r="K19" s="22"/>
    </row>
    <row r="20" spans="2:11" x14ac:dyDescent="0.3">
      <c r="K20" s="22"/>
    </row>
    <row r="21" spans="2:11" x14ac:dyDescent="0.3">
      <c r="K21" s="22"/>
    </row>
    <row r="22" spans="2:11" x14ac:dyDescent="0.3">
      <c r="K22" s="22"/>
    </row>
    <row r="23" spans="2:11" x14ac:dyDescent="0.3">
      <c r="K23" s="2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&amp;LEcclesia Gruppe | Detmold&amp;CSeite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2"/>
  <sheetViews>
    <sheetView workbookViewId="0"/>
  </sheetViews>
  <sheetFormatPr baseColWidth="10" defaultRowHeight="14.5" x14ac:dyDescent="0.35"/>
  <cols>
    <col min="2" max="2" width="45.81640625" bestFit="1" customWidth="1"/>
    <col min="3" max="5" width="15.7265625" style="1" customWidth="1"/>
    <col min="6" max="6" width="20.7265625" style="1" customWidth="1"/>
    <col min="7" max="7" width="15.7265625" style="1" customWidth="1"/>
    <col min="8" max="8" width="17.81640625" style="1" customWidth="1"/>
    <col min="9" max="10" width="15.7265625" customWidth="1"/>
    <col min="11" max="11" width="17.81640625" customWidth="1"/>
  </cols>
  <sheetData>
    <row r="1" spans="1:12" ht="18.5" x14ac:dyDescent="0.45">
      <c r="A1" s="6" t="s">
        <v>17</v>
      </c>
    </row>
    <row r="2" spans="1:12" ht="18.5" x14ac:dyDescent="0.45">
      <c r="A2" s="7" t="s">
        <v>23</v>
      </c>
    </row>
    <row r="3" spans="1:12" ht="15" thickBot="1" x14ac:dyDescent="0.4"/>
    <row r="4" spans="1:12" ht="23.5" thickBot="1" x14ac:dyDescent="0.4">
      <c r="A4" s="39" t="s">
        <v>9</v>
      </c>
      <c r="B4" s="40"/>
      <c r="C4" s="41" t="s">
        <v>4</v>
      </c>
      <c r="D4" s="41"/>
      <c r="E4" s="41"/>
      <c r="F4" s="18" t="s">
        <v>5</v>
      </c>
      <c r="G4" s="42" t="s">
        <v>6</v>
      </c>
      <c r="H4" s="42"/>
      <c r="I4" s="43" t="s">
        <v>7</v>
      </c>
      <c r="J4" s="43"/>
      <c r="K4" s="43"/>
    </row>
    <row r="5" spans="1:12" ht="23.5" thickBot="1" x14ac:dyDescent="0.4">
      <c r="A5" s="40"/>
      <c r="B5" s="40"/>
      <c r="C5" s="14" t="s">
        <v>1</v>
      </c>
      <c r="D5" s="15" t="s">
        <v>13</v>
      </c>
      <c r="E5" s="16" t="s">
        <v>14</v>
      </c>
      <c r="F5" s="19" t="s">
        <v>3</v>
      </c>
      <c r="G5" s="17" t="s">
        <v>2</v>
      </c>
      <c r="H5" s="16" t="s">
        <v>15</v>
      </c>
      <c r="I5" s="17" t="s">
        <v>1</v>
      </c>
      <c r="J5" s="15" t="s">
        <v>8</v>
      </c>
      <c r="K5" s="19" t="s">
        <v>15</v>
      </c>
    </row>
    <row r="6" spans="1:12" x14ac:dyDescent="0.35">
      <c r="A6" s="12" t="s">
        <v>24</v>
      </c>
      <c r="B6" s="13" t="s">
        <v>25</v>
      </c>
      <c r="C6" s="29">
        <v>83</v>
      </c>
      <c r="D6" s="30">
        <v>5486</v>
      </c>
      <c r="E6" s="31">
        <v>219</v>
      </c>
      <c r="F6" s="32">
        <v>12217</v>
      </c>
      <c r="G6" s="26">
        <v>25</v>
      </c>
      <c r="H6" s="23">
        <f>23724347</f>
        <v>23724347</v>
      </c>
      <c r="I6" s="33">
        <v>0</v>
      </c>
      <c r="J6" s="30">
        <v>0</v>
      </c>
      <c r="K6" s="24">
        <f>0</f>
        <v>0</v>
      </c>
      <c r="L6" s="4"/>
    </row>
    <row r="7" spans="1:12" x14ac:dyDescent="0.35">
      <c r="A7" s="12" t="s">
        <v>26</v>
      </c>
      <c r="B7" s="13" t="s">
        <v>27</v>
      </c>
      <c r="C7" s="29">
        <v>88</v>
      </c>
      <c r="D7" s="30">
        <v>1100</v>
      </c>
      <c r="E7" s="31">
        <v>109</v>
      </c>
      <c r="F7" s="32">
        <v>21</v>
      </c>
      <c r="G7" s="26">
        <v>10</v>
      </c>
      <c r="H7" s="23">
        <f>11493490</f>
        <v>11493490</v>
      </c>
      <c r="I7" s="33">
        <v>0</v>
      </c>
      <c r="J7" s="30">
        <v>0</v>
      </c>
      <c r="K7" s="24">
        <f>0</f>
        <v>0</v>
      </c>
      <c r="L7" s="4"/>
    </row>
    <row r="8" spans="1:12" x14ac:dyDescent="0.35">
      <c r="A8" s="12" t="s">
        <v>28</v>
      </c>
      <c r="B8" s="13" t="s">
        <v>29</v>
      </c>
      <c r="C8" s="29">
        <v>52</v>
      </c>
      <c r="D8" s="30">
        <v>3217</v>
      </c>
      <c r="E8" s="31">
        <v>0</v>
      </c>
      <c r="F8" s="32">
        <v>1918</v>
      </c>
      <c r="G8" s="26">
        <v>20</v>
      </c>
      <c r="H8" s="23">
        <f>19331218</f>
        <v>19331218</v>
      </c>
      <c r="I8" s="33">
        <v>0</v>
      </c>
      <c r="J8" s="30">
        <v>0</v>
      </c>
      <c r="K8" s="24">
        <f>0</f>
        <v>0</v>
      </c>
      <c r="L8" s="4"/>
    </row>
    <row r="9" spans="1:12" x14ac:dyDescent="0.35">
      <c r="A9" s="12" t="s">
        <v>30</v>
      </c>
      <c r="B9" s="13" t="s">
        <v>31</v>
      </c>
      <c r="C9" s="29">
        <v>20</v>
      </c>
      <c r="D9" s="30">
        <v>546</v>
      </c>
      <c r="E9" s="31">
        <v>0</v>
      </c>
      <c r="F9" s="32">
        <v>379</v>
      </c>
      <c r="G9" s="26">
        <v>5</v>
      </c>
      <c r="H9" s="23">
        <f>7154658</f>
        <v>7154658</v>
      </c>
      <c r="I9" s="33">
        <v>0</v>
      </c>
      <c r="J9" s="30">
        <v>0</v>
      </c>
      <c r="K9" s="24">
        <f>0</f>
        <v>0</v>
      </c>
      <c r="L9" s="4"/>
    </row>
    <row r="10" spans="1:12" x14ac:dyDescent="0.35">
      <c r="A10" s="12" t="s">
        <v>32</v>
      </c>
      <c r="B10" s="13" t="s">
        <v>33</v>
      </c>
      <c r="C10" s="29">
        <v>40</v>
      </c>
      <c r="D10" s="30">
        <v>1655</v>
      </c>
      <c r="E10" s="31">
        <v>0</v>
      </c>
      <c r="F10" s="32">
        <v>1375</v>
      </c>
      <c r="G10" s="26">
        <v>9</v>
      </c>
      <c r="H10" s="23">
        <f>7370438</f>
        <v>7370438</v>
      </c>
      <c r="I10" s="33">
        <v>0</v>
      </c>
      <c r="J10" s="30">
        <v>0</v>
      </c>
      <c r="K10" s="24">
        <f>0</f>
        <v>0</v>
      </c>
      <c r="L10" s="4"/>
    </row>
    <row r="11" spans="1:12" x14ac:dyDescent="0.35">
      <c r="A11" s="12" t="s">
        <v>34</v>
      </c>
      <c r="B11" s="13" t="s">
        <v>35</v>
      </c>
      <c r="C11" s="29">
        <v>1</v>
      </c>
      <c r="D11" s="30">
        <v>0</v>
      </c>
      <c r="E11" s="31">
        <v>0</v>
      </c>
      <c r="F11" s="32">
        <v>219</v>
      </c>
      <c r="G11" s="26">
        <v>0</v>
      </c>
      <c r="H11" s="23">
        <f>2988718</f>
        <v>2988718</v>
      </c>
      <c r="I11" s="33">
        <v>0</v>
      </c>
      <c r="J11" s="30">
        <v>0</v>
      </c>
      <c r="K11" s="24">
        <f>0</f>
        <v>0</v>
      </c>
      <c r="L11" s="4"/>
    </row>
    <row r="12" spans="1:12" x14ac:dyDescent="0.35">
      <c r="A12" s="12" t="s">
        <v>36</v>
      </c>
      <c r="B12" s="13" t="s">
        <v>37</v>
      </c>
      <c r="C12" s="29">
        <v>38</v>
      </c>
      <c r="D12" s="30">
        <v>1846</v>
      </c>
      <c r="E12" s="31">
        <v>3</v>
      </c>
      <c r="F12" s="32">
        <v>9797</v>
      </c>
      <c r="G12" s="26">
        <v>13</v>
      </c>
      <c r="H12" s="23">
        <f>6549476</f>
        <v>6549476</v>
      </c>
      <c r="I12" s="33">
        <v>0</v>
      </c>
      <c r="J12" s="30">
        <v>0</v>
      </c>
      <c r="K12" s="24">
        <f>0</f>
        <v>0</v>
      </c>
      <c r="L12" s="4"/>
    </row>
    <row r="13" spans="1:12" x14ac:dyDescent="0.35">
      <c r="A13" s="12" t="s">
        <v>38</v>
      </c>
      <c r="B13" s="13" t="s">
        <v>39</v>
      </c>
      <c r="C13" s="29">
        <v>12</v>
      </c>
      <c r="D13" s="30">
        <v>133</v>
      </c>
      <c r="E13" s="31">
        <v>0</v>
      </c>
      <c r="F13" s="32">
        <v>0</v>
      </c>
      <c r="G13" s="26">
        <v>6</v>
      </c>
      <c r="H13" s="23">
        <f>5036263</f>
        <v>5036263</v>
      </c>
      <c r="I13" s="33">
        <v>0</v>
      </c>
      <c r="J13" s="30">
        <v>0</v>
      </c>
      <c r="K13" s="24">
        <f>0</f>
        <v>0</v>
      </c>
      <c r="L13" s="4"/>
    </row>
    <row r="14" spans="1:12" x14ac:dyDescent="0.35">
      <c r="A14" s="12" t="s">
        <v>40</v>
      </c>
      <c r="B14" s="13" t="s">
        <v>41</v>
      </c>
      <c r="C14" s="29">
        <v>51</v>
      </c>
      <c r="D14" s="30">
        <v>3019</v>
      </c>
      <c r="E14" s="31">
        <v>0</v>
      </c>
      <c r="F14" s="32">
        <v>1898</v>
      </c>
      <c r="G14" s="26">
        <v>23</v>
      </c>
      <c r="H14" s="23">
        <f>20435072</f>
        <v>20435072</v>
      </c>
      <c r="I14" s="33">
        <v>0</v>
      </c>
      <c r="J14" s="30">
        <v>0</v>
      </c>
      <c r="K14" s="24">
        <f>0</f>
        <v>0</v>
      </c>
      <c r="L14" s="4"/>
    </row>
    <row r="15" spans="1:12" x14ac:dyDescent="0.35">
      <c r="A15" s="12" t="s">
        <v>42</v>
      </c>
      <c r="B15" s="13" t="s">
        <v>43</v>
      </c>
      <c r="C15" s="29">
        <v>46</v>
      </c>
      <c r="D15" s="30">
        <v>2642</v>
      </c>
      <c r="E15" s="31">
        <v>0</v>
      </c>
      <c r="F15" s="32">
        <v>10047</v>
      </c>
      <c r="G15" s="26">
        <v>23</v>
      </c>
      <c r="H15" s="23">
        <f>13947850</f>
        <v>13947850</v>
      </c>
      <c r="I15" s="33">
        <v>2</v>
      </c>
      <c r="J15" s="30">
        <v>2</v>
      </c>
      <c r="K15" s="24">
        <f>0</f>
        <v>0</v>
      </c>
      <c r="L15" s="4"/>
    </row>
    <row r="16" spans="1:12" x14ac:dyDescent="0.35">
      <c r="A16" s="12" t="s">
        <v>44</v>
      </c>
      <c r="B16" s="13" t="s">
        <v>45</v>
      </c>
      <c r="C16" s="29">
        <v>39</v>
      </c>
      <c r="D16" s="30">
        <v>1184</v>
      </c>
      <c r="E16" s="31">
        <v>0</v>
      </c>
      <c r="F16" s="32">
        <v>1118</v>
      </c>
      <c r="G16" s="26">
        <v>11</v>
      </c>
      <c r="H16" s="23">
        <f>16148232</f>
        <v>16148232</v>
      </c>
      <c r="I16" s="33">
        <v>0</v>
      </c>
      <c r="J16" s="30">
        <v>0</v>
      </c>
      <c r="K16" s="24">
        <f>0</f>
        <v>0</v>
      </c>
      <c r="L16" s="4"/>
    </row>
    <row r="17" spans="1:12" x14ac:dyDescent="0.35">
      <c r="A17" s="12" t="s">
        <v>46</v>
      </c>
      <c r="B17" s="13" t="s">
        <v>47</v>
      </c>
      <c r="C17" s="29">
        <v>29</v>
      </c>
      <c r="D17" s="30">
        <v>1715</v>
      </c>
      <c r="E17" s="31">
        <v>0</v>
      </c>
      <c r="F17" s="32">
        <v>1694</v>
      </c>
      <c r="G17" s="26">
        <v>9</v>
      </c>
      <c r="H17" s="23">
        <f>8289783</f>
        <v>8289783</v>
      </c>
      <c r="I17" s="33">
        <v>2</v>
      </c>
      <c r="J17" s="30">
        <v>50</v>
      </c>
      <c r="K17" s="24">
        <f>0</f>
        <v>0</v>
      </c>
      <c r="L17" s="4"/>
    </row>
    <row r="18" spans="1:12" x14ac:dyDescent="0.35">
      <c r="A18" s="12" t="s">
        <v>48</v>
      </c>
      <c r="B18" s="13" t="s">
        <v>49</v>
      </c>
      <c r="C18" s="29">
        <v>23</v>
      </c>
      <c r="D18" s="30">
        <v>1049</v>
      </c>
      <c r="E18" s="31">
        <v>0</v>
      </c>
      <c r="F18" s="32">
        <v>1467</v>
      </c>
      <c r="G18" s="26">
        <v>10</v>
      </c>
      <c r="H18" s="23">
        <f>8177400</f>
        <v>8177400</v>
      </c>
      <c r="I18" s="33">
        <v>0</v>
      </c>
      <c r="J18" s="30">
        <v>0</v>
      </c>
      <c r="K18" s="24">
        <f>0</f>
        <v>0</v>
      </c>
      <c r="L18" s="4"/>
    </row>
    <row r="19" spans="1:12" x14ac:dyDescent="0.35">
      <c r="A19" s="12" t="s">
        <v>50</v>
      </c>
      <c r="B19" s="13" t="s">
        <v>51</v>
      </c>
      <c r="C19" s="29">
        <v>34</v>
      </c>
      <c r="D19" s="30">
        <v>4303</v>
      </c>
      <c r="E19" s="31">
        <v>0</v>
      </c>
      <c r="F19" s="32">
        <v>3788</v>
      </c>
      <c r="G19" s="26">
        <v>10</v>
      </c>
      <c r="H19" s="23">
        <f>10272977</f>
        <v>10272977</v>
      </c>
      <c r="I19" s="33">
        <v>0</v>
      </c>
      <c r="J19" s="30">
        <v>0</v>
      </c>
      <c r="K19" s="24">
        <f>0</f>
        <v>0</v>
      </c>
      <c r="L19" s="4"/>
    </row>
    <row r="20" spans="1:12" x14ac:dyDescent="0.35">
      <c r="A20" s="12" t="s">
        <v>52</v>
      </c>
      <c r="B20" s="13" t="s">
        <v>53</v>
      </c>
      <c r="C20" s="29">
        <v>0</v>
      </c>
      <c r="D20" s="30">
        <v>0</v>
      </c>
      <c r="E20" s="31">
        <v>0</v>
      </c>
      <c r="F20" s="32">
        <v>0</v>
      </c>
      <c r="G20" s="26">
        <v>0</v>
      </c>
      <c r="H20" s="23">
        <f>0</f>
        <v>0</v>
      </c>
      <c r="I20" s="33">
        <v>2</v>
      </c>
      <c r="J20" s="30">
        <v>157</v>
      </c>
      <c r="K20" s="24">
        <f>0</f>
        <v>0</v>
      </c>
      <c r="L20" s="4"/>
    </row>
    <row r="21" spans="1:12" x14ac:dyDescent="0.35">
      <c r="A21" s="12" t="s">
        <v>54</v>
      </c>
      <c r="B21" s="13" t="s">
        <v>55</v>
      </c>
      <c r="C21" s="29">
        <v>0</v>
      </c>
      <c r="D21" s="30">
        <v>0</v>
      </c>
      <c r="E21" s="31">
        <v>0</v>
      </c>
      <c r="F21" s="32">
        <v>0</v>
      </c>
      <c r="G21" s="26">
        <v>0</v>
      </c>
      <c r="H21" s="23">
        <f>0</f>
        <v>0</v>
      </c>
      <c r="I21" s="33">
        <v>1</v>
      </c>
      <c r="J21" s="30">
        <v>0</v>
      </c>
      <c r="K21" s="24">
        <f>0</f>
        <v>0</v>
      </c>
      <c r="L21" s="4"/>
    </row>
    <row r="22" spans="1:12" x14ac:dyDescent="0.35">
      <c r="A22" s="12" t="s">
        <v>56</v>
      </c>
      <c r="B22" s="13" t="s">
        <v>57</v>
      </c>
      <c r="C22" s="29">
        <v>22</v>
      </c>
      <c r="D22" s="30">
        <v>1267</v>
      </c>
      <c r="E22" s="31">
        <v>0</v>
      </c>
      <c r="F22" s="32">
        <v>226</v>
      </c>
      <c r="G22" s="26">
        <v>7</v>
      </c>
      <c r="H22" s="23">
        <f>6626579</f>
        <v>6626579</v>
      </c>
      <c r="I22" s="33">
        <v>0</v>
      </c>
      <c r="J22" s="30">
        <v>0</v>
      </c>
      <c r="K22" s="24">
        <f>0</f>
        <v>0</v>
      </c>
      <c r="L22" s="4"/>
    </row>
    <row r="23" spans="1:12" x14ac:dyDescent="0.35">
      <c r="A23" s="12" t="s">
        <v>58</v>
      </c>
      <c r="B23" s="13" t="s">
        <v>59</v>
      </c>
      <c r="C23" s="29">
        <v>6</v>
      </c>
      <c r="D23" s="30">
        <v>437</v>
      </c>
      <c r="E23" s="31">
        <v>0</v>
      </c>
      <c r="F23" s="32">
        <v>444</v>
      </c>
      <c r="G23" s="26">
        <v>5</v>
      </c>
      <c r="H23" s="23">
        <f>3037488</f>
        <v>3037488</v>
      </c>
      <c r="I23" s="33">
        <v>0</v>
      </c>
      <c r="J23" s="30">
        <v>0</v>
      </c>
      <c r="K23" s="24">
        <f>0</f>
        <v>0</v>
      </c>
      <c r="L23" s="4"/>
    </row>
    <row r="24" spans="1:12" x14ac:dyDescent="0.35">
      <c r="A24" s="12" t="s">
        <v>60</v>
      </c>
      <c r="B24" s="13" t="s">
        <v>61</v>
      </c>
      <c r="C24" s="29">
        <v>50</v>
      </c>
      <c r="D24" s="30">
        <v>901</v>
      </c>
      <c r="E24" s="31">
        <v>0</v>
      </c>
      <c r="F24" s="32">
        <v>0</v>
      </c>
      <c r="G24" s="26">
        <v>22</v>
      </c>
      <c r="H24" s="23">
        <f>10672229</f>
        <v>10672229</v>
      </c>
      <c r="I24" s="33">
        <v>0</v>
      </c>
      <c r="J24" s="30">
        <v>0</v>
      </c>
      <c r="K24" s="24">
        <f>0</f>
        <v>0</v>
      </c>
      <c r="L24" s="4"/>
    </row>
    <row r="25" spans="1:12" x14ac:dyDescent="0.35">
      <c r="A25" s="12" t="s">
        <v>62</v>
      </c>
      <c r="B25" s="13" t="s">
        <v>63</v>
      </c>
      <c r="C25" s="29">
        <v>49</v>
      </c>
      <c r="D25" s="30">
        <v>1553</v>
      </c>
      <c r="E25" s="31">
        <v>21</v>
      </c>
      <c r="F25" s="32">
        <v>34935</v>
      </c>
      <c r="G25" s="26">
        <v>83</v>
      </c>
      <c r="H25" s="23">
        <f>11453217</f>
        <v>11453217</v>
      </c>
      <c r="I25" s="33">
        <v>0</v>
      </c>
      <c r="J25" s="30">
        <v>0</v>
      </c>
      <c r="K25" s="24">
        <f>0</f>
        <v>0</v>
      </c>
      <c r="L25" s="4"/>
    </row>
    <row r="26" spans="1:12" x14ac:dyDescent="0.35">
      <c r="A26" s="2"/>
      <c r="B26" s="3"/>
      <c r="C26" s="27"/>
      <c r="D26" s="27"/>
      <c r="E26" s="27"/>
      <c r="F26" s="27"/>
      <c r="G26" s="27"/>
      <c r="H26" s="25"/>
      <c r="I26" s="27"/>
      <c r="J26" s="27"/>
      <c r="K26" s="25"/>
    </row>
    <row r="27" spans="1:12" x14ac:dyDescent="0.35">
      <c r="A27" s="2"/>
      <c r="B27" s="28" t="s">
        <v>16</v>
      </c>
      <c r="C27" s="4">
        <f ca="1">SUM(INDIRECT(ADDRESS(6,COLUMN())):INDIRECT(ADDRESS(ROW()-2,COLUMN())))</f>
        <v>683</v>
      </c>
      <c r="D27" s="4">
        <f ca="1">SUM(INDIRECT(ADDRESS(6,COLUMN())):INDIRECT(ADDRESS(ROW()-2,COLUMN())))</f>
        <v>32053</v>
      </c>
      <c r="E27" s="4">
        <f ca="1">SUM(INDIRECT(ADDRESS(6,COLUMN())):INDIRECT(ADDRESS(ROW()-2,COLUMN())))</f>
        <v>352</v>
      </c>
      <c r="F27" s="4">
        <f ca="1">SUM(INDIRECT(ADDRESS(6,COLUMN())):INDIRECT(ADDRESS(ROW()-2,COLUMN())))</f>
        <v>81543</v>
      </c>
      <c r="G27" s="27">
        <f ca="1">SUM(INDIRECT(ADDRESS(6,COLUMN())):INDIRECT(ADDRESS(ROW()-2,COLUMN())))</f>
        <v>291</v>
      </c>
      <c r="H27" s="25">
        <f ca="1">SUM(INDIRECT(ADDRESS(6,COLUMN())):INDIRECT(ADDRESS(ROW()-2,COLUMN())))</f>
        <v>192709435</v>
      </c>
      <c r="I27" s="4">
        <f ca="1">SUM(INDIRECT(ADDRESS(6,COLUMN())):INDIRECT(ADDRESS(ROW()-2,COLUMN())))</f>
        <v>7</v>
      </c>
      <c r="J27" s="4">
        <f ca="1">SUM(INDIRECT(ADDRESS(6,COLUMN())):INDIRECT(ADDRESS(ROW()-2,COLUMN())))</f>
        <v>209</v>
      </c>
      <c r="K27" s="25">
        <f ca="1">SUM(INDIRECT(ADDRESS(6,COLUMN())):INDIRECT(ADDRESS(ROW()-2,COLUMN())))</f>
        <v>0</v>
      </c>
    </row>
    <row r="28" spans="1:12" x14ac:dyDescent="0.35">
      <c r="A28" s="2"/>
      <c r="B28" s="3"/>
      <c r="C28" s="4"/>
      <c r="D28" s="4"/>
      <c r="E28" s="4"/>
      <c r="F28" s="4"/>
      <c r="G28" s="4"/>
      <c r="H28" s="4"/>
      <c r="I28" s="4"/>
      <c r="J28" s="4"/>
      <c r="K28" s="4"/>
    </row>
    <row r="29" spans="1:12" ht="15" customHeight="1" x14ac:dyDescent="0.35">
      <c r="A29" s="2"/>
      <c r="B29" s="3" t="s">
        <v>64</v>
      </c>
      <c r="C29" s="4">
        <v>2087</v>
      </c>
      <c r="D29" s="4"/>
      <c r="E29" s="4"/>
      <c r="F29" s="4"/>
      <c r="G29" s="4"/>
      <c r="H29" s="4"/>
      <c r="I29" s="4"/>
      <c r="J29" s="4"/>
      <c r="K29" s="4"/>
    </row>
    <row r="30" spans="1:12" x14ac:dyDescent="0.35">
      <c r="A30" s="2"/>
      <c r="B30" s="3"/>
      <c r="C30" s="4"/>
      <c r="D30" s="4"/>
      <c r="E30" s="4"/>
      <c r="F30" s="4"/>
      <c r="G30" s="4"/>
      <c r="H30" s="4"/>
      <c r="I30" s="4"/>
      <c r="J30" s="4"/>
      <c r="K30" s="4"/>
    </row>
    <row r="31" spans="1:12" x14ac:dyDescent="0.35">
      <c r="A31" s="2"/>
      <c r="B31" s="3"/>
      <c r="C31" s="4"/>
      <c r="D31" s="4"/>
      <c r="E31" s="4"/>
      <c r="F31" s="4"/>
      <c r="G31" s="4"/>
      <c r="H31" s="4"/>
      <c r="I31" s="4"/>
      <c r="J31" s="4"/>
      <c r="K31" s="4"/>
    </row>
    <row r="32" spans="1:12" x14ac:dyDescent="0.35">
      <c r="A32" s="2"/>
      <c r="B32" s="3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35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35">
      <c r="A34" s="2"/>
      <c r="B34" s="3"/>
      <c r="C34" s="4"/>
      <c r="D34" s="4"/>
      <c r="E34" s="4"/>
      <c r="F34" s="4"/>
      <c r="G34" s="4"/>
      <c r="H34" s="4"/>
      <c r="I34" s="4"/>
      <c r="J34" s="4"/>
      <c r="K34" s="4"/>
    </row>
    <row r="35" spans="1:11" ht="15.75" customHeight="1" x14ac:dyDescent="0.35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</row>
    <row r="36" spans="1:11" ht="15.75" customHeight="1" x14ac:dyDescent="0.35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</row>
    <row r="37" spans="1:11" ht="15.75" customHeight="1" x14ac:dyDescent="0.35">
      <c r="A37" s="2"/>
      <c r="B37" s="3"/>
      <c r="C37" s="4"/>
      <c r="D37" s="4"/>
      <c r="E37" s="4"/>
      <c r="F37" s="4"/>
      <c r="G37" s="4"/>
      <c r="H37" s="4"/>
      <c r="I37" s="4"/>
      <c r="J37" s="4"/>
      <c r="K37" s="4"/>
    </row>
    <row r="38" spans="1:11" ht="15.75" customHeight="1" x14ac:dyDescent="0.35">
      <c r="A38" s="2"/>
      <c r="B38" s="3"/>
      <c r="C38" s="4"/>
      <c r="D38" s="4"/>
      <c r="E38" s="4"/>
      <c r="F38" s="4"/>
      <c r="G38" s="4"/>
      <c r="H38" s="4"/>
      <c r="I38" s="4"/>
      <c r="J38" s="4"/>
      <c r="K38" s="4"/>
    </row>
    <row r="39" spans="1:11" ht="15.75" customHeight="1" x14ac:dyDescent="0.35">
      <c r="A39" s="2"/>
      <c r="B39" s="3"/>
      <c r="C39" s="4"/>
      <c r="D39" s="4"/>
      <c r="E39" s="4"/>
      <c r="F39" s="4"/>
      <c r="G39" s="4"/>
      <c r="H39" s="4"/>
      <c r="I39" s="4"/>
      <c r="J39" s="4"/>
      <c r="K39" s="4"/>
    </row>
    <row r="40" spans="1:11" ht="15.75" customHeight="1" x14ac:dyDescent="0.35">
      <c r="A40" s="2"/>
      <c r="B40" s="3"/>
      <c r="C40" s="4"/>
      <c r="D40" s="4"/>
      <c r="E40" s="4"/>
      <c r="F40" s="4"/>
      <c r="G40" s="4"/>
      <c r="H40" s="4"/>
      <c r="I40" s="4"/>
      <c r="J40" s="4"/>
      <c r="K40" s="4"/>
    </row>
    <row r="41" spans="1:11" ht="15.75" customHeight="1" x14ac:dyDescent="0.35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35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35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35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35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5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35">
      <c r="A47" s="2"/>
      <c r="B47" s="5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35">
      <c r="A48" s="2"/>
      <c r="B48" s="5"/>
      <c r="C48" s="2"/>
      <c r="D48" s="2"/>
      <c r="E48" s="2"/>
      <c r="F48" s="2"/>
      <c r="G48" s="2"/>
      <c r="H48" s="2"/>
      <c r="I48" s="2"/>
      <c r="J48" s="2"/>
      <c r="K48" s="2"/>
    </row>
    <row r="49" spans="1:11" ht="15" customHeight="1" x14ac:dyDescent="0.35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35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35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35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</row>
    <row r="53" spans="1:11" ht="15" customHeight="1" x14ac:dyDescent="0.35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</row>
    <row r="54" spans="1:11" ht="15" customHeight="1" x14ac:dyDescent="0.35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35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35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35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</row>
    <row r="58" spans="1:11" ht="15" customHeight="1" x14ac:dyDescent="0.35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35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35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35">
      <c r="A61" s="2"/>
      <c r="B61" s="5"/>
      <c r="C61" s="2" t="s">
        <v>0</v>
      </c>
      <c r="D61" s="2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</row>
    <row r="62" spans="1:11" x14ac:dyDescent="0.35">
      <c r="A62" s="2"/>
      <c r="B62" s="5"/>
      <c r="C62" s="2" t="s">
        <v>0</v>
      </c>
      <c r="D62" s="2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s="2" t="s">
        <v>0</v>
      </c>
      <c r="J62" s="2" t="s">
        <v>0</v>
      </c>
      <c r="K62" s="2" t="s">
        <v>0</v>
      </c>
    </row>
  </sheetData>
  <mergeCells count="4">
    <mergeCell ref="A4:B5"/>
    <mergeCell ref="C4:E4"/>
    <mergeCell ref="G4:H4"/>
    <mergeCell ref="I4:K4"/>
  </mergeCells>
  <pageMargins left="0.70866141732283472" right="0.70866141732283472" top="0.78740157480314965" bottom="0.78740157480314965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83A6F-F12D-4E5E-ABD9-B8542ACFCFBA}">
  <dimension ref="A1:E27"/>
  <sheetViews>
    <sheetView workbookViewId="0">
      <selection activeCell="F21" sqref="F21"/>
    </sheetView>
  </sheetViews>
  <sheetFormatPr baseColWidth="10" defaultRowHeight="14.5" x14ac:dyDescent="0.35"/>
  <cols>
    <col min="3" max="3" width="22.54296875" customWidth="1"/>
  </cols>
  <sheetData>
    <row r="1" spans="1:5" ht="18.5" x14ac:dyDescent="0.45">
      <c r="A1" s="6" t="s">
        <v>17</v>
      </c>
    </row>
    <row r="2" spans="1:5" ht="18.5" x14ac:dyDescent="0.45">
      <c r="A2" s="7" t="s">
        <v>70</v>
      </c>
    </row>
    <row r="4" spans="1:5" x14ac:dyDescent="0.35">
      <c r="A4" s="44"/>
      <c r="B4" s="44"/>
      <c r="C4" s="34">
        <v>2024</v>
      </c>
    </row>
    <row r="5" spans="1:5" x14ac:dyDescent="0.35">
      <c r="A5" s="35" t="s">
        <v>71</v>
      </c>
      <c r="B5" t="s">
        <v>72</v>
      </c>
      <c r="C5" s="36">
        <f>176860483</f>
        <v>176860483</v>
      </c>
      <c r="D5" s="36"/>
      <c r="E5" s="36"/>
    </row>
    <row r="6" spans="1:5" x14ac:dyDescent="0.35">
      <c r="A6" s="35" t="s">
        <v>73</v>
      </c>
      <c r="B6" t="s">
        <v>74</v>
      </c>
      <c r="C6" s="36">
        <f>2219420</f>
        <v>2219420</v>
      </c>
      <c r="D6" s="36"/>
      <c r="E6" s="36"/>
    </row>
    <row r="7" spans="1:5" x14ac:dyDescent="0.35">
      <c r="A7" s="35" t="s">
        <v>75</v>
      </c>
      <c r="B7" t="s">
        <v>76</v>
      </c>
      <c r="C7" s="36">
        <f>15053361</f>
        <v>15053361</v>
      </c>
      <c r="D7" s="36"/>
      <c r="E7" s="36"/>
    </row>
    <row r="8" spans="1:5" x14ac:dyDescent="0.35">
      <c r="A8" s="35" t="s">
        <v>77</v>
      </c>
      <c r="B8" t="s">
        <v>78</v>
      </c>
      <c r="C8" s="36">
        <f>4565424</f>
        <v>4565424</v>
      </c>
      <c r="D8" s="36"/>
      <c r="E8" s="36"/>
    </row>
    <row r="9" spans="1:5" x14ac:dyDescent="0.35">
      <c r="A9" s="35" t="s">
        <v>79</v>
      </c>
      <c r="B9" t="s">
        <v>80</v>
      </c>
      <c r="C9" s="36">
        <f>26054796</f>
        <v>26054796</v>
      </c>
      <c r="D9" s="36"/>
      <c r="E9" s="36"/>
    </row>
    <row r="10" spans="1:5" x14ac:dyDescent="0.35">
      <c r="A10" s="35" t="s">
        <v>81</v>
      </c>
      <c r="B10" t="s">
        <v>82</v>
      </c>
      <c r="C10" s="36">
        <f>-280720</f>
        <v>-280720</v>
      </c>
      <c r="D10" s="36"/>
      <c r="E10" s="36"/>
    </row>
    <row r="11" spans="1:5" x14ac:dyDescent="0.35">
      <c r="A11" s="35" t="s">
        <v>83</v>
      </c>
      <c r="B11" t="s">
        <v>84</v>
      </c>
      <c r="C11" s="36">
        <f>0</f>
        <v>0</v>
      </c>
      <c r="D11" s="36"/>
      <c r="E11" s="36"/>
    </row>
    <row r="12" spans="1:5" x14ac:dyDescent="0.35">
      <c r="A12" s="35" t="s">
        <v>85</v>
      </c>
      <c r="B12" t="s">
        <v>86</v>
      </c>
      <c r="C12" s="36">
        <f>1852537</f>
        <v>1852537</v>
      </c>
      <c r="D12" s="36"/>
      <c r="E12" s="36"/>
    </row>
    <row r="13" spans="1:5" x14ac:dyDescent="0.35">
      <c r="A13" s="35" t="s">
        <v>87</v>
      </c>
      <c r="B13" t="s">
        <v>88</v>
      </c>
      <c r="C13" s="36">
        <f>733859</f>
        <v>733859</v>
      </c>
      <c r="D13" s="36"/>
      <c r="E13" s="36"/>
    </row>
    <row r="14" spans="1:5" x14ac:dyDescent="0.35">
      <c r="A14" s="35"/>
      <c r="B14" t="s">
        <v>89</v>
      </c>
      <c r="C14" s="36">
        <f>0</f>
        <v>0</v>
      </c>
      <c r="D14" s="36"/>
      <c r="E14" s="36"/>
    </row>
    <row r="15" spans="1:5" x14ac:dyDescent="0.35">
      <c r="A15" s="35"/>
      <c r="C15" s="36"/>
      <c r="D15" s="36"/>
      <c r="E15" s="36"/>
    </row>
    <row r="16" spans="1:5" x14ac:dyDescent="0.35">
      <c r="A16" s="35"/>
      <c r="B16" s="37" t="s">
        <v>16</v>
      </c>
      <c r="C16" s="36">
        <f ca="1">SUM(INDIRECT(ADDRESS(ROW()-11,COLUMN())):INDIRECT(ADDRESS(ROW()-2,COLUMN())))</f>
        <v>227059160</v>
      </c>
      <c r="D16" s="36"/>
      <c r="E16" s="36"/>
    </row>
    <row r="17" spans="1:5" x14ac:dyDescent="0.35">
      <c r="A17" s="35"/>
      <c r="B17" s="37"/>
      <c r="C17" s="36"/>
      <c r="D17" s="36"/>
      <c r="E17" s="36"/>
    </row>
    <row r="18" spans="1:5" x14ac:dyDescent="0.35">
      <c r="A18" s="35" t="s">
        <v>90</v>
      </c>
      <c r="B18" t="s">
        <v>91</v>
      </c>
      <c r="C18" s="36">
        <f>2544097</f>
        <v>2544097</v>
      </c>
      <c r="D18" s="36"/>
      <c r="E18" s="36"/>
    </row>
    <row r="19" spans="1:5" x14ac:dyDescent="0.35">
      <c r="A19" s="35"/>
      <c r="C19" s="36"/>
      <c r="D19" s="36"/>
      <c r="E19" s="36"/>
    </row>
    <row r="20" spans="1:5" x14ac:dyDescent="0.35">
      <c r="B20" s="37" t="s">
        <v>92</v>
      </c>
      <c r="C20" s="36">
        <f ca="1">INDIRECT(ADDRESS(ROW()-4,COLUMN())) + INDIRECT(ADDRESS(ROW()-2,COLUMN()))</f>
        <v>229603257</v>
      </c>
      <c r="D20" s="36"/>
      <c r="E20" s="36"/>
    </row>
    <row r="21" spans="1:5" x14ac:dyDescent="0.35">
      <c r="C21" s="36"/>
      <c r="D21" s="36"/>
      <c r="E21" s="36"/>
    </row>
    <row r="22" spans="1:5" x14ac:dyDescent="0.35">
      <c r="C22" s="36"/>
      <c r="D22" s="36"/>
      <c r="E22" s="36"/>
    </row>
    <row r="23" spans="1:5" x14ac:dyDescent="0.35">
      <c r="A23" s="2"/>
      <c r="B23" s="3"/>
      <c r="C23" s="38"/>
      <c r="D23" s="38"/>
      <c r="E23" s="38"/>
    </row>
    <row r="24" spans="1:5" x14ac:dyDescent="0.35">
      <c r="A24" s="2"/>
      <c r="B24" s="3"/>
      <c r="C24" s="38"/>
      <c r="D24" s="38"/>
      <c r="E24" s="38"/>
    </row>
    <row r="25" spans="1:5" x14ac:dyDescent="0.35">
      <c r="C25" s="36"/>
      <c r="D25" s="36"/>
      <c r="E25" s="36"/>
    </row>
    <row r="26" spans="1:5" x14ac:dyDescent="0.35">
      <c r="C26" s="36"/>
      <c r="D26" s="36"/>
      <c r="E26" s="36"/>
    </row>
    <row r="27" spans="1:5" x14ac:dyDescent="0.35">
      <c r="C27" s="36"/>
      <c r="D27" s="36"/>
      <c r="E27" s="36"/>
    </row>
  </sheetData>
  <mergeCells count="1">
    <mergeCell ref="A4:B4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c6de2ef3-0450-4dfe-8568-845ea983e38f">
      <Terms xmlns="http://schemas.microsoft.com/office/infopath/2007/PartnerControls"/>
    </TaxKeywordTaxHTField>
    <lcf76f155ced4ddcb4097134ff3c332f xmlns="7a0cade7-76db-46f9-b7a3-2223861b3b37">
      <Terms xmlns="http://schemas.microsoft.com/office/infopath/2007/PartnerControls"/>
    </lcf76f155ced4ddcb4097134ff3c332f>
    <TaxCatchAll xmlns="c6de2ef3-0450-4dfe-8568-845ea983e38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A3C884DFCDDB4789F4EB20107A3B21" ma:contentTypeVersion="14" ma:contentTypeDescription="Ein neues Dokument erstellen." ma:contentTypeScope="" ma:versionID="02995a9542239fd51d1ec33043f22ca3">
  <xsd:schema xmlns:xsd="http://www.w3.org/2001/XMLSchema" xmlns:xs="http://www.w3.org/2001/XMLSchema" xmlns:p="http://schemas.microsoft.com/office/2006/metadata/properties" xmlns:ns2="c6de2ef3-0450-4dfe-8568-845ea983e38f" xmlns:ns3="7a0cade7-76db-46f9-b7a3-2223861b3b37" targetNamespace="http://schemas.microsoft.com/office/2006/metadata/properties" ma:root="true" ma:fieldsID="53a3245e5109b39007a2535c4ddb9be1" ns2:_="" ns3:_="">
    <xsd:import namespace="c6de2ef3-0450-4dfe-8568-845ea983e38f"/>
    <xsd:import namespace="7a0cade7-76db-46f9-b7a3-2223861b3b37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de2ef3-0450-4dfe-8568-845ea983e38f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d53515ba-aa8a-48d7-90dd-7f69d0fead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b339d9f0-7ed2-4bd1-a3e3-c6974fd71ca0}" ma:internalName="TaxCatchAll" ma:showField="CatchAllData" ma:web="c6de2ef3-0450-4dfe-8568-845ea983e3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cade7-76db-46f9-b7a3-2223861b3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d53515ba-aa8a-48d7-90dd-7f69d0fead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D97B7A-2750-4D5F-839F-D6C3C381EB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33E425-57F4-4FB0-9BAD-94C4FDAE0C7E}">
  <ds:schemaRefs>
    <ds:schemaRef ds:uri="http://schemas.microsoft.com/office/2006/metadata/properties"/>
    <ds:schemaRef ds:uri="http://schemas.microsoft.com/office/infopath/2007/PartnerControls"/>
    <ds:schemaRef ds:uri="c6de2ef3-0450-4dfe-8568-845ea983e38f"/>
    <ds:schemaRef ds:uri="7a0cade7-76db-46f9-b7a3-2223861b3b37"/>
  </ds:schemaRefs>
</ds:datastoreItem>
</file>

<file path=customXml/itemProps3.xml><?xml version="1.0" encoding="utf-8"?>
<ds:datastoreItem xmlns:ds="http://schemas.openxmlformats.org/officeDocument/2006/customXml" ds:itemID="{AB62E979-70E5-4C7A-8C8E-D5ECDBE747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de2ef3-0450-4dfe-8568-845ea983e38f"/>
    <ds:schemaRef ds:uri="7a0cade7-76db-46f9-b7a3-2223861b3b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de17b8d-3995-4d76-8e1f-a168f7501aa3}" enabled="0" method="" siteId="{0de17b8d-3995-4d76-8e1f-a168f7501aa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Deckblatt</vt:lpstr>
      <vt:lpstr>Fachrichtungen (nur gefüllte)</vt:lpstr>
      <vt:lpstr>Historie Umsatz</vt:lpstr>
      <vt:lpstr>Deckblatt!Druckbereich</vt:lpstr>
    </vt:vector>
  </TitlesOfParts>
  <Company>Ecclesia 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Niebert</dc:creator>
  <cp:lastModifiedBy>Matthias Vollmer</cp:lastModifiedBy>
  <cp:lastPrinted>2016-10-18T15:58:28Z</cp:lastPrinted>
  <dcterms:created xsi:type="dcterms:W3CDTF">2016-08-11T04:59:01Z</dcterms:created>
  <dcterms:modified xsi:type="dcterms:W3CDTF">2026-10-22T07:54:16Z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0x010100C0A3C884DFCDDB4789F4EB20107A3B21</vt:lpwstr>
  </property>
  <property fmtid="{D5CDD505-2E9C-101B-9397-08002B2CF9AE}" pid="4" name="MediaServiceImageTags">
    <vt:lpwstr/>
  </property>
</Properties>
</file>